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14856" windowHeight="9000" activeTab="3"/>
  </bookViews>
  <sheets>
    <sheet name="assets" sheetId="1" r:id="rId1"/>
    <sheet name="income" sheetId="2" r:id="rId2"/>
    <sheet name="equity" sheetId="3" r:id="rId3"/>
    <sheet name="cashflow " sheetId="4" r:id="rId4"/>
  </sheets>
  <definedNames>
    <definedName name="_xlnm.Print_Area" localSheetId="0">'assets'!$A$1:$I$71</definedName>
    <definedName name="_xlnm.Print_Area" localSheetId="3">'cashflow '!$A$1:$I$61</definedName>
    <definedName name="_xlnm.Print_Area" localSheetId="2">'equity'!$B$1:$L$46</definedName>
    <definedName name="_xlnm.Print_Area" localSheetId="1">'income'!$A$1:$H$49</definedName>
    <definedName name="_xlnm.Print_Area">'assets'!$A$1:$H$71</definedName>
  </definedNames>
  <calcPr fullCalcOnLoad="1"/>
</workbook>
</file>

<file path=xl/sharedStrings.xml><?xml version="1.0" encoding="utf-8"?>
<sst xmlns="http://schemas.openxmlformats.org/spreadsheetml/2006/main" count="222" uniqueCount="143">
  <si>
    <t>ASSETS</t>
  </si>
  <si>
    <t>Non-Current Assets</t>
  </si>
  <si>
    <t>Property, plant and equipment</t>
  </si>
  <si>
    <t>Goodwill</t>
  </si>
  <si>
    <t xml:space="preserve"> </t>
  </si>
  <si>
    <t>Current Assets</t>
  </si>
  <si>
    <t>Inventories</t>
  </si>
  <si>
    <t>Tax Recoverable</t>
  </si>
  <si>
    <t>Cash and Cash Equivalents</t>
  </si>
  <si>
    <t>Total Assets</t>
  </si>
  <si>
    <t>EQUITY AND LIABILITIES</t>
  </si>
  <si>
    <t>Capital and Reserves</t>
  </si>
  <si>
    <t>Share Capital</t>
  </si>
  <si>
    <t>Reserves</t>
  </si>
  <si>
    <t>Retained Earnings</t>
  </si>
  <si>
    <t>Total Equity</t>
  </si>
  <si>
    <t>Non-Current Liabilities</t>
  </si>
  <si>
    <t>Long Term Borrowing</t>
  </si>
  <si>
    <t>Deferred Tax</t>
  </si>
  <si>
    <t xml:space="preserve">Long Term Provisions </t>
  </si>
  <si>
    <t>Total Non-Current Liabilities</t>
  </si>
  <si>
    <t>Current Liabilities</t>
  </si>
  <si>
    <t>Trade And Other Payables</t>
  </si>
  <si>
    <t>Total Current Liabilities</t>
  </si>
  <si>
    <t>Total Liabilities</t>
  </si>
  <si>
    <t>Total Equity and Liabilities</t>
  </si>
  <si>
    <t>Net Assets per share attributable to</t>
  </si>
  <si>
    <t>ordinary equity holders of the parent (RM)</t>
  </si>
  <si>
    <t>Current Quarter</t>
  </si>
  <si>
    <t>RM'000</t>
  </si>
  <si>
    <t>(Audited)</t>
  </si>
  <si>
    <t>As At Preceding</t>
  </si>
  <si>
    <t>Financial Year End</t>
  </si>
  <si>
    <t>CONDENSED CONSOLIDATED STATEMENTS OF CHANGES EQUITY</t>
  </si>
  <si>
    <t>(The Condensed Consolidated Statements of Changes in Equity should be read in conjunction with the Annual Financial</t>
  </si>
  <si>
    <t>Share</t>
  </si>
  <si>
    <t>Capital</t>
  </si>
  <si>
    <t>Premium</t>
  </si>
  <si>
    <t>Attributable to Equity Holders of the Parent</t>
  </si>
  <si>
    <t xml:space="preserve">Retained </t>
  </si>
  <si>
    <t>Earnings</t>
  </si>
  <si>
    <t>Total</t>
  </si>
  <si>
    <t>Equity</t>
  </si>
  <si>
    <t>Revenue</t>
  </si>
  <si>
    <t>Operating Expenses</t>
  </si>
  <si>
    <t>Finance Cost</t>
  </si>
  <si>
    <t>Taxation</t>
  </si>
  <si>
    <t>Attributable to :</t>
  </si>
  <si>
    <t>Equity holders of the parent</t>
  </si>
  <si>
    <t>EPS</t>
  </si>
  <si>
    <t>Condensed Consolidated Cash Flow Statements</t>
  </si>
  <si>
    <t>Current</t>
  </si>
  <si>
    <t>Corresponding</t>
  </si>
  <si>
    <t>Ended</t>
  </si>
  <si>
    <t>(RM '000)</t>
  </si>
  <si>
    <t>Operating profit before changes in working capital</t>
  </si>
  <si>
    <t>Net Change in Cash &amp; Cash Equivalents</t>
  </si>
  <si>
    <t>Cash &amp; Cash Equivalents at beginning of year</t>
  </si>
  <si>
    <t>Cash &amp; Cash Equivalents at end of period</t>
  </si>
  <si>
    <t>Cash &amp; Cash Equivalents</t>
  </si>
  <si>
    <t>Cash and bank balances</t>
  </si>
  <si>
    <t>(The Condensed Consolidated Cash Flow Statement should be read in conjunction with</t>
  </si>
  <si>
    <t>Short Term Borrowings</t>
  </si>
  <si>
    <t>As At End of</t>
  </si>
  <si>
    <t xml:space="preserve">Current </t>
  </si>
  <si>
    <t>Quarter</t>
  </si>
  <si>
    <t>Year to Date</t>
  </si>
  <si>
    <t>Balance at  30 June 2006</t>
  </si>
  <si>
    <t>Property development cost</t>
  </si>
  <si>
    <t>Trade and other receivables</t>
  </si>
  <si>
    <t>Profit  Before Taxation</t>
  </si>
  <si>
    <t>Net profit  for the Period</t>
  </si>
  <si>
    <t>Net profit  per share (sen)          - Basic</t>
  </si>
  <si>
    <t xml:space="preserve">           - Diluted</t>
  </si>
  <si>
    <t>Treasury shares</t>
  </si>
  <si>
    <t>Other receivables</t>
  </si>
  <si>
    <t>Minority Interest</t>
  </si>
  <si>
    <t>for the year, net of tax</t>
  </si>
  <si>
    <t xml:space="preserve">Total comprehensive income </t>
  </si>
  <si>
    <t>for the year</t>
  </si>
  <si>
    <t>Other comprehensive income</t>
  </si>
  <si>
    <t>Non-controlling Interest</t>
  </si>
  <si>
    <t>interests</t>
  </si>
  <si>
    <t xml:space="preserve">(The Condensed Consolidated Statements of Financial Position should be read in conjunction with the Annual </t>
  </si>
  <si>
    <t>Minority</t>
  </si>
  <si>
    <t>UNAUDITED CONDENSED CONSOLIDATED  STATEMENTS OF COMPREHENSIVE INCOME FOR THE</t>
  </si>
  <si>
    <t xml:space="preserve">(The Condensed Consolidated Statements of Comprehensive Income should be read in conjunction with the </t>
  </si>
  <si>
    <t>Balance at 1 January 2011</t>
  </si>
  <si>
    <t xml:space="preserve">Total </t>
  </si>
  <si>
    <t>Non-</t>
  </si>
  <si>
    <t>Distributable</t>
  </si>
  <si>
    <t>Treasury Shares</t>
  </si>
  <si>
    <t>Buy back shares</t>
  </si>
  <si>
    <t>SEACERA GROUP BERHAD  ( Company No. 163751-H )</t>
  </si>
  <si>
    <t>Profit before taxation</t>
  </si>
  <si>
    <t>Adjustment for non-cash flow items</t>
  </si>
  <si>
    <t>1/4</t>
  </si>
  <si>
    <t>2/4</t>
  </si>
  <si>
    <t>3/4</t>
  </si>
  <si>
    <t>4/4</t>
  </si>
  <si>
    <t>31.12.2011</t>
  </si>
  <si>
    <t>Interest received</t>
  </si>
  <si>
    <t>Net cash from/(used in)Financing Activities</t>
  </si>
  <si>
    <t>Less:</t>
  </si>
  <si>
    <t>Bank overdrafts</t>
  </si>
  <si>
    <t>Cash and cash equivalents</t>
  </si>
  <si>
    <t xml:space="preserve">Deposits pledged with licensed bank </t>
  </si>
  <si>
    <t>Changes flows (used in )/from operations</t>
  </si>
  <si>
    <t>Interest paid</t>
  </si>
  <si>
    <t>Proceeds from disposal of property, plant and equipment</t>
  </si>
  <si>
    <t>Purchase of property, plant and equipment</t>
  </si>
  <si>
    <t>Bank borrowing</t>
  </si>
  <si>
    <t>Cash flow (used in) from operations</t>
  </si>
  <si>
    <t>Net cash  (used in)/ generated from investing activities</t>
  </si>
  <si>
    <t>Incomes tax paid/refund</t>
  </si>
  <si>
    <t>(Increase)in deposit pledged</t>
  </si>
  <si>
    <t>Balance at 1 January 2012</t>
  </si>
  <si>
    <t xml:space="preserve"> Report for the year ended 31st December 2011)</t>
  </si>
  <si>
    <t xml:space="preserve"> Financial Report for the year ended 31st December 2011)</t>
  </si>
  <si>
    <t xml:space="preserve"> Annual Financial Report for the year ended 31st December 2011)</t>
  </si>
  <si>
    <t xml:space="preserve"> the Annual Financial Report for the year ended 31 December 2011)</t>
  </si>
  <si>
    <t>Period</t>
  </si>
  <si>
    <t>Total Comprehensive Income for the period</t>
  </si>
  <si>
    <t>Other income</t>
  </si>
  <si>
    <t>Asset held for sale</t>
  </si>
  <si>
    <t>Decrease/(Increase) in inventories</t>
  </si>
  <si>
    <t>(Increase)  in receivables</t>
  </si>
  <si>
    <t>(Decrease)/Increase in payables</t>
  </si>
  <si>
    <t>Proceeds from rights issue</t>
  </si>
  <si>
    <t>Issuance of shares</t>
  </si>
  <si>
    <t>REPO/Cash and bank balances</t>
  </si>
  <si>
    <t>UNAUDITED CONDENSED CONSOLIDATED STATEMENTS OF FINANCIAL POSITION AS AT 30 SEPTEMBER 2012</t>
  </si>
  <si>
    <t>30.9.2012</t>
  </si>
  <si>
    <t xml:space="preserve"> THIRD FINANCIAL QUARTER ENDED 30 SEPTEMBER 2012</t>
  </si>
  <si>
    <t>30.9.2011</t>
  </si>
  <si>
    <t>Balance at  30 Sept 2011</t>
  </si>
  <si>
    <t>Balance at  30 Sept 2012</t>
  </si>
  <si>
    <t>Dividend paid</t>
  </si>
  <si>
    <t>Dividend</t>
  </si>
  <si>
    <t>Paid</t>
  </si>
  <si>
    <t>For the period ended 30 September 2012</t>
  </si>
  <si>
    <t>FOR THE THIRD FINANCIAL QUARTER ENDED 30 SEPTEMBER 2012</t>
  </si>
  <si>
    <t>Prepaid land lease payment</t>
  </si>
</sst>
</file>

<file path=xl/styles.xml><?xml version="1.0" encoding="utf-8"?>
<styleSheet xmlns="http://schemas.openxmlformats.org/spreadsheetml/2006/main">
  <numFmts count="40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0_);\(0\)"/>
    <numFmt numFmtId="179" formatCode="#,##0.0_);\(#,##0.0\)"/>
    <numFmt numFmtId="180" formatCode="0.00_);\(0.00\)"/>
    <numFmt numFmtId="181" formatCode="[$-409]dddd\,\ mmmm\ dd\,\ yyyy"/>
    <numFmt numFmtId="182" formatCode="[$-409]h:mm:ss\ AM/PM"/>
    <numFmt numFmtId="183" formatCode="00000"/>
    <numFmt numFmtId="184" formatCode="#,##0.0_);[Red]\(#,##0.0\)"/>
    <numFmt numFmtId="185" formatCode="0.000_);\(0.000\)"/>
    <numFmt numFmtId="186" formatCode="0.0_);\(0.0\)"/>
    <numFmt numFmtId="187" formatCode="#,##0.000"/>
    <numFmt numFmtId="188" formatCode="_(* #,##0.0_);_(* \(#,##0.0\);_(* &quot;-&quot;??_);_(@_)"/>
    <numFmt numFmtId="189" formatCode="_(* #,##0_);_(* \(#,##0\);_(* &quot;-&quot;??_);_(@_)"/>
    <numFmt numFmtId="190" formatCode="&quot;$&quot;#,##0.00"/>
    <numFmt numFmtId="191" formatCode="#,##0.000_);\(#,##0.000\)"/>
    <numFmt numFmtId="192" formatCode="_(* #,##0.000_);_(* \(#,##0.000\);_(* &quot;-&quot;??_);_(@_)"/>
    <numFmt numFmtId="193" formatCode="#,##0.0"/>
    <numFmt numFmtId="194" formatCode="_(* #,##0.0_);_(* \(#,##0.0\);_(* &quot;-&quot;_);_(@_)"/>
    <numFmt numFmtId="195" formatCode="_(* #,##0.00_);_(* \(#,##0.00\);_(* &quot;-&quot;_);_(@_)"/>
  </numFmts>
  <fonts count="46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2"/>
      <name val="Bookman Old Style"/>
      <family val="1"/>
    </font>
    <font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1"/>
      <color theme="1" tint="0.04998999834060669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3" fontId="0" fillId="0" borderId="10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11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37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5" fillId="0" borderId="0" xfId="0" applyNumberFormat="1" applyFont="1" applyAlignment="1">
      <alignment horizontal="right"/>
    </xf>
    <xf numFmtId="0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/>
    </xf>
    <xf numFmtId="0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7" fontId="0" fillId="0" borderId="10" xfId="0" applyNumberFormat="1" applyFont="1" applyBorder="1" applyAlignment="1">
      <alignment/>
    </xf>
    <xf numFmtId="0" fontId="0" fillId="0" borderId="0" xfId="0" applyNumberFormat="1" applyFont="1" applyAlignment="1">
      <alignment horizontal="center"/>
    </xf>
    <xf numFmtId="38" fontId="0" fillId="0" borderId="0" xfId="0" applyNumberFormat="1" applyFont="1" applyAlignment="1">
      <alignment/>
    </xf>
    <xf numFmtId="3" fontId="0" fillId="0" borderId="13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4" fontId="0" fillId="0" borderId="14" xfId="0" applyNumberFormat="1" applyFont="1" applyBorder="1" applyAlignment="1">
      <alignment/>
    </xf>
    <xf numFmtId="0" fontId="6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Alignment="1">
      <alignment horizontal="center"/>
    </xf>
    <xf numFmtId="41" fontId="0" fillId="0" borderId="0" xfId="0" applyNumberFormat="1" applyFont="1" applyAlignment="1">
      <alignment/>
    </xf>
    <xf numFmtId="37" fontId="0" fillId="0" borderId="0" xfId="0" applyNumberFormat="1" applyFont="1" applyAlignment="1">
      <alignment/>
    </xf>
    <xf numFmtId="0" fontId="0" fillId="0" borderId="0" xfId="0" applyNumberFormat="1" applyAlignment="1">
      <alignment/>
    </xf>
    <xf numFmtId="37" fontId="0" fillId="0" borderId="0" xfId="0" applyNumberFormat="1" applyFont="1" applyAlignment="1">
      <alignment horizontal="right"/>
    </xf>
    <xf numFmtId="0" fontId="5" fillId="33" borderId="0" xfId="0" applyNumberFormat="1" applyFont="1" applyFill="1" applyAlignment="1">
      <alignment/>
    </xf>
    <xf numFmtId="0" fontId="0" fillId="0" borderId="0" xfId="0" applyNumberFormat="1" applyAlignment="1">
      <alignment/>
    </xf>
    <xf numFmtId="37" fontId="0" fillId="0" borderId="14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41" fontId="0" fillId="0" borderId="0" xfId="0" applyNumberFormat="1" applyFont="1" applyBorder="1" applyAlignment="1">
      <alignment/>
    </xf>
    <xf numFmtId="41" fontId="0" fillId="0" borderId="10" xfId="0" applyNumberFormat="1" applyFont="1" applyBorder="1" applyAlignment="1">
      <alignment/>
    </xf>
    <xf numFmtId="37" fontId="0" fillId="0" borderId="0" xfId="0" applyNumberFormat="1" applyFont="1" applyBorder="1" applyAlignment="1">
      <alignment/>
    </xf>
    <xf numFmtId="41" fontId="0" fillId="0" borderId="14" xfId="0" applyNumberFormat="1" applyFont="1" applyBorder="1" applyAlignment="1">
      <alignment/>
    </xf>
    <xf numFmtId="37" fontId="0" fillId="0" borderId="0" xfId="0" applyNumberFormat="1" applyFont="1" applyAlignment="1">
      <alignment/>
    </xf>
    <xf numFmtId="43" fontId="0" fillId="0" borderId="0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43" fontId="0" fillId="0" borderId="16" xfId="0" applyNumberFormat="1" applyFont="1" applyBorder="1" applyAlignment="1">
      <alignment/>
    </xf>
    <xf numFmtId="189" fontId="0" fillId="0" borderId="14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0" fontId="6" fillId="0" borderId="0" xfId="0" applyNumberFormat="1" applyFont="1" applyAlignment="1">
      <alignment/>
    </xf>
    <xf numFmtId="16" fontId="5" fillId="0" borderId="0" xfId="0" applyNumberFormat="1" applyFont="1" applyAlignment="1">
      <alignment horizontal="center"/>
    </xf>
    <xf numFmtId="37" fontId="0" fillId="0" borderId="13" xfId="0" applyNumberFormat="1" applyFont="1" applyBorder="1" applyAlignment="1">
      <alignment/>
    </xf>
    <xf numFmtId="189" fontId="0" fillId="0" borderId="0" xfId="0" applyNumberFormat="1" applyFont="1" applyBorder="1" applyAlignment="1">
      <alignment/>
    </xf>
    <xf numFmtId="0" fontId="0" fillId="0" borderId="0" xfId="0" applyNumberFormat="1" applyFont="1" applyFill="1" applyBorder="1" applyAlignment="1">
      <alignment/>
    </xf>
    <xf numFmtId="16" fontId="0" fillId="0" borderId="0" xfId="0" applyNumberFormat="1" applyFont="1" applyAlignment="1" quotePrefix="1">
      <alignment horizontal="right"/>
    </xf>
    <xf numFmtId="0" fontId="0" fillId="0" borderId="0" xfId="0" applyNumberFormat="1" applyFont="1" applyAlignment="1" quotePrefix="1">
      <alignment horizontal="right"/>
    </xf>
    <xf numFmtId="3" fontId="5" fillId="0" borderId="0" xfId="0" applyNumberFormat="1" applyFont="1" applyAlignment="1" quotePrefix="1">
      <alignment horizontal="right"/>
    </xf>
    <xf numFmtId="0" fontId="0" fillId="0" borderId="0" xfId="0" applyAlignment="1" quotePrefix="1">
      <alignment horizontal="right"/>
    </xf>
    <xf numFmtId="41" fontId="5" fillId="0" borderId="0" xfId="0" applyNumberFormat="1" applyFont="1" applyAlignment="1">
      <alignment/>
    </xf>
    <xf numFmtId="3" fontId="5" fillId="0" borderId="10" xfId="0" applyNumberFormat="1" applyFont="1" applyBorder="1" applyAlignment="1">
      <alignment/>
    </xf>
    <xf numFmtId="38" fontId="5" fillId="0" borderId="0" xfId="0" applyNumberFormat="1" applyFont="1" applyAlignment="1">
      <alignment/>
    </xf>
    <xf numFmtId="189" fontId="5" fillId="0" borderId="0" xfId="0" applyNumberFormat="1" applyFont="1" applyAlignment="1">
      <alignment/>
    </xf>
    <xf numFmtId="41" fontId="5" fillId="0" borderId="17" xfId="0" applyNumberFormat="1" applyFont="1" applyBorder="1" applyAlignment="1">
      <alignment/>
    </xf>
    <xf numFmtId="189" fontId="5" fillId="0" borderId="17" xfId="0" applyNumberFormat="1" applyFont="1" applyBorder="1" applyAlignment="1">
      <alignment/>
    </xf>
    <xf numFmtId="189" fontId="5" fillId="0" borderId="18" xfId="0" applyNumberFormat="1" applyFont="1" applyBorder="1" applyAlignment="1">
      <alignment/>
    </xf>
    <xf numFmtId="37" fontId="5" fillId="0" borderId="18" xfId="0" applyNumberFormat="1" applyFont="1" applyBorder="1" applyAlignment="1">
      <alignment/>
    </xf>
    <xf numFmtId="37" fontId="5" fillId="0" borderId="19" xfId="0" applyNumberFormat="1" applyFont="1" applyBorder="1" applyAlignment="1">
      <alignment/>
    </xf>
    <xf numFmtId="189" fontId="5" fillId="0" borderId="19" xfId="0" applyNumberFormat="1" applyFont="1" applyBorder="1" applyAlignment="1">
      <alignment/>
    </xf>
    <xf numFmtId="41" fontId="5" fillId="0" borderId="0" xfId="0" applyNumberFormat="1" applyFont="1" applyAlignment="1">
      <alignment/>
    </xf>
    <xf numFmtId="189" fontId="5" fillId="0" borderId="0" xfId="0" applyNumberFormat="1" applyFont="1" applyAlignment="1">
      <alignment/>
    </xf>
    <xf numFmtId="189" fontId="5" fillId="0" borderId="17" xfId="0" applyNumberFormat="1" applyFont="1" applyBorder="1" applyAlignment="1">
      <alignment/>
    </xf>
    <xf numFmtId="189" fontId="5" fillId="0" borderId="18" xfId="0" applyNumberFormat="1" applyFont="1" applyBorder="1" applyAlignment="1">
      <alignment/>
    </xf>
    <xf numFmtId="189" fontId="5" fillId="0" borderId="19" xfId="0" applyNumberFormat="1" applyFont="1" applyBorder="1" applyAlignment="1">
      <alignment/>
    </xf>
    <xf numFmtId="41" fontId="5" fillId="0" borderId="0" xfId="0" applyNumberFormat="1" applyFont="1" applyBorder="1" applyAlignment="1">
      <alignment/>
    </xf>
    <xf numFmtId="41" fontId="5" fillId="0" borderId="19" xfId="0" applyNumberFormat="1" applyFont="1" applyBorder="1" applyAlignment="1">
      <alignment/>
    </xf>
    <xf numFmtId="37" fontId="5" fillId="0" borderId="0" xfId="0" applyNumberFormat="1" applyFont="1" applyAlignment="1">
      <alignment/>
    </xf>
    <xf numFmtId="3" fontId="5" fillId="0" borderId="16" xfId="0" applyNumberFormat="1" applyFont="1" applyBorder="1" applyAlignment="1">
      <alignment/>
    </xf>
    <xf numFmtId="37" fontId="5" fillId="0" borderId="16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189" fontId="5" fillId="0" borderId="10" xfId="0" applyNumberFormat="1" applyFont="1" applyBorder="1" applyAlignment="1">
      <alignment/>
    </xf>
    <xf numFmtId="189" fontId="5" fillId="0" borderId="0" xfId="0" applyNumberFormat="1" applyFont="1" applyBorder="1" applyAlignment="1">
      <alignment/>
    </xf>
    <xf numFmtId="41" fontId="5" fillId="0" borderId="10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0" fontId="4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41" fontId="44" fillId="0" borderId="13" xfId="0" applyNumberFormat="1" applyFont="1" applyBorder="1" applyAlignment="1">
      <alignment/>
    </xf>
    <xf numFmtId="37" fontId="5" fillId="0" borderId="0" xfId="0" applyNumberFormat="1" applyFont="1" applyBorder="1" applyAlignment="1">
      <alignment/>
    </xf>
    <xf numFmtId="37" fontId="5" fillId="0" borderId="13" xfId="0" applyNumberFormat="1" applyFont="1" applyBorder="1" applyAlignment="1">
      <alignment/>
    </xf>
    <xf numFmtId="37" fontId="45" fillId="0" borderId="17" xfId="0" applyNumberFormat="1" applyFont="1" applyBorder="1" applyAlignment="1">
      <alignment/>
    </xf>
    <xf numFmtId="41" fontId="0" fillId="0" borderId="13" xfId="0" applyNumberFormat="1" applyFont="1" applyBorder="1" applyAlignment="1">
      <alignment/>
    </xf>
    <xf numFmtId="41" fontId="5" fillId="0" borderId="18" xfId="0" applyNumberFormat="1" applyFont="1" applyBorder="1" applyAlignment="1">
      <alignment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7"/>
  <sheetViews>
    <sheetView showOutlineSymbols="0" zoomScale="87" zoomScaleNormal="87" zoomScalePageLayoutView="0" workbookViewId="0" topLeftCell="A13">
      <selection activeCell="G15" sqref="G15"/>
    </sheetView>
  </sheetViews>
  <sheetFormatPr defaultColWidth="9.6640625" defaultRowHeight="15"/>
  <cols>
    <col min="1" max="3" width="9.6640625" style="1" customWidth="1"/>
    <col min="4" max="4" width="13.6640625" style="1" customWidth="1"/>
    <col min="5" max="5" width="14.6640625" style="1" customWidth="1"/>
    <col min="6" max="6" width="9.6640625" style="1" customWidth="1"/>
    <col min="7" max="7" width="14.6640625" style="1" customWidth="1"/>
    <col min="8" max="8" width="4.6640625" style="1" customWidth="1"/>
    <col min="9" max="16384" width="9.6640625" style="1" customWidth="1"/>
  </cols>
  <sheetData>
    <row r="1" spans="1:256" ht="18" customHeight="1">
      <c r="A1" s="5" t="s">
        <v>93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9" ht="15">
      <c r="A2" s="53"/>
      <c r="I2" s="4"/>
    </row>
    <row r="3" spans="1:9" ht="15">
      <c r="A3" s="5" t="s">
        <v>131</v>
      </c>
      <c r="I3" s="4"/>
    </row>
    <row r="4" spans="1:9" ht="15">
      <c r="A4" s="4"/>
      <c r="I4" s="4"/>
    </row>
    <row r="5" spans="1:9" ht="15">
      <c r="A5" s="4"/>
      <c r="G5" s="6" t="s">
        <v>30</v>
      </c>
      <c r="I5" s="4"/>
    </row>
    <row r="6" spans="1:9" ht="15">
      <c r="A6" s="4"/>
      <c r="E6" s="6" t="s">
        <v>63</v>
      </c>
      <c r="F6" s="5"/>
      <c r="G6" s="6" t="s">
        <v>31</v>
      </c>
      <c r="I6" s="4"/>
    </row>
    <row r="7" spans="1:9" ht="12.75" customHeight="1" hidden="1">
      <c r="A7" s="4"/>
      <c r="E7" s="6" t="s">
        <v>28</v>
      </c>
      <c r="F7" s="5"/>
      <c r="G7" s="6" t="s">
        <v>28</v>
      </c>
      <c r="I7" s="4"/>
    </row>
    <row r="8" spans="1:9" ht="15">
      <c r="A8" s="4"/>
      <c r="E8" s="6" t="s">
        <v>28</v>
      </c>
      <c r="F8" s="5"/>
      <c r="G8" s="6" t="s">
        <v>32</v>
      </c>
      <c r="I8" s="4"/>
    </row>
    <row r="9" spans="1:9" ht="15">
      <c r="A9" s="4"/>
      <c r="E9" s="6" t="s">
        <v>132</v>
      </c>
      <c r="F9" s="5"/>
      <c r="G9" s="6" t="s">
        <v>100</v>
      </c>
      <c r="I9" s="4"/>
    </row>
    <row r="10" spans="1:9" ht="15">
      <c r="A10" s="4"/>
      <c r="E10" s="6" t="s">
        <v>29</v>
      </c>
      <c r="F10" s="5"/>
      <c r="G10" s="6" t="s">
        <v>29</v>
      </c>
      <c r="I10" s="4"/>
    </row>
    <row r="11" spans="1:9" ht="15">
      <c r="A11" s="5" t="s">
        <v>0</v>
      </c>
      <c r="I11" s="4"/>
    </row>
    <row r="12" spans="1:9" ht="15">
      <c r="A12" s="5"/>
      <c r="I12" s="4"/>
    </row>
    <row r="13" spans="1:9" ht="15">
      <c r="A13" s="5" t="s">
        <v>1</v>
      </c>
      <c r="I13" s="4"/>
    </row>
    <row r="14" spans="1:9" ht="15">
      <c r="A14" s="4"/>
      <c r="E14" s="7"/>
      <c r="F14" s="7"/>
      <c r="G14" s="7"/>
      <c r="I14" s="4"/>
    </row>
    <row r="15" spans="1:9" ht="15">
      <c r="A15" s="8" t="s">
        <v>2</v>
      </c>
      <c r="E15" s="7">
        <v>44367</v>
      </c>
      <c r="F15" s="7"/>
      <c r="G15" s="7">
        <v>44666</v>
      </c>
      <c r="I15" s="4"/>
    </row>
    <row r="16" spans="1:9" ht="15">
      <c r="A16" s="1" t="s">
        <v>142</v>
      </c>
      <c r="E16" s="7">
        <v>8780</v>
      </c>
      <c r="F16" s="7"/>
      <c r="G16" s="33">
        <v>0</v>
      </c>
      <c r="I16" s="4"/>
    </row>
    <row r="17" spans="1:9" ht="15">
      <c r="A17" s="8" t="s">
        <v>3</v>
      </c>
      <c r="E17" s="7">
        <v>6495</v>
      </c>
      <c r="F17" s="7"/>
      <c r="G17" s="7">
        <v>6495</v>
      </c>
      <c r="I17" s="4"/>
    </row>
    <row r="18" spans="1:9" ht="15">
      <c r="A18" s="35" t="s">
        <v>75</v>
      </c>
      <c r="E18" s="7">
        <v>26211</v>
      </c>
      <c r="F18" s="7"/>
      <c r="G18" s="7">
        <v>12061</v>
      </c>
      <c r="I18" s="4"/>
    </row>
    <row r="19" spans="1:9" ht="15">
      <c r="A19" s="4"/>
      <c r="E19" s="9">
        <f>SUM(E15:E18)</f>
        <v>85853</v>
      </c>
      <c r="F19" s="7"/>
      <c r="G19" s="9">
        <f>SUM(G15:G18)</f>
        <v>63222</v>
      </c>
      <c r="I19" s="4"/>
    </row>
    <row r="20" spans="1:9" ht="15">
      <c r="A20" s="5" t="s">
        <v>5</v>
      </c>
      <c r="E20" s="9"/>
      <c r="F20" s="7"/>
      <c r="G20" s="9"/>
      <c r="I20" s="4"/>
    </row>
    <row r="21" spans="1:9" ht="15">
      <c r="A21" s="4"/>
      <c r="E21" s="7"/>
      <c r="F21" s="7"/>
      <c r="G21" s="7"/>
      <c r="I21" s="4"/>
    </row>
    <row r="22" spans="1:9" ht="15">
      <c r="A22" s="38" t="s">
        <v>68</v>
      </c>
      <c r="E22" s="7">
        <v>229</v>
      </c>
      <c r="F22" s="7"/>
      <c r="G22" s="7">
        <v>229</v>
      </c>
      <c r="I22" s="4"/>
    </row>
    <row r="23" spans="1:9" ht="15">
      <c r="A23" s="42" t="s">
        <v>124</v>
      </c>
      <c r="E23" s="33">
        <v>0</v>
      </c>
      <c r="F23" s="7"/>
      <c r="G23" s="7">
        <v>30590</v>
      </c>
      <c r="I23" s="4"/>
    </row>
    <row r="24" spans="1:9" ht="15">
      <c r="A24" s="8" t="s">
        <v>6</v>
      </c>
      <c r="E24" s="7">
        <v>22290</v>
      </c>
      <c r="F24" s="7"/>
      <c r="G24" s="7">
        <v>22133</v>
      </c>
      <c r="I24" s="4"/>
    </row>
    <row r="25" spans="1:9" ht="15">
      <c r="A25" s="35" t="s">
        <v>69</v>
      </c>
      <c r="E25" s="7">
        <v>107261</v>
      </c>
      <c r="F25" s="7"/>
      <c r="G25" s="7">
        <v>56227</v>
      </c>
      <c r="I25" s="4"/>
    </row>
    <row r="26" spans="1:9" ht="15">
      <c r="A26" s="8" t="s">
        <v>7</v>
      </c>
      <c r="E26" s="33">
        <v>32</v>
      </c>
      <c r="F26" s="7"/>
      <c r="G26" s="33">
        <v>9</v>
      </c>
      <c r="I26" s="4"/>
    </row>
    <row r="27" spans="1:9" ht="15">
      <c r="A27" s="8" t="s">
        <v>8</v>
      </c>
      <c r="E27" s="36">
        <v>17997</v>
      </c>
      <c r="F27" s="7"/>
      <c r="G27" s="36">
        <v>6212</v>
      </c>
      <c r="I27" s="4"/>
    </row>
    <row r="28" spans="1:9" ht="15">
      <c r="A28" s="4"/>
      <c r="E28" s="9">
        <f>SUM(E22:E27)</f>
        <v>147809</v>
      </c>
      <c r="F28" s="7"/>
      <c r="G28" s="9">
        <f>SUM(G22:G27)</f>
        <v>115400</v>
      </c>
      <c r="I28" s="4"/>
    </row>
    <row r="29" spans="1:9" ht="15">
      <c r="A29" s="4"/>
      <c r="E29" s="9"/>
      <c r="F29" s="7"/>
      <c r="G29" s="9"/>
      <c r="I29" s="4"/>
    </row>
    <row r="30" spans="1:9" ht="15.75" thickBot="1">
      <c r="A30" s="5" t="s">
        <v>9</v>
      </c>
      <c r="E30" s="7">
        <f>+E28+E19</f>
        <v>233662</v>
      </c>
      <c r="F30" s="7"/>
      <c r="G30" s="7">
        <f>+G28+G19</f>
        <v>178622</v>
      </c>
      <c r="I30" s="4"/>
    </row>
    <row r="31" spans="1:9" ht="15" thickTop="1">
      <c r="A31" s="4"/>
      <c r="D31" s="7"/>
      <c r="E31" s="10"/>
      <c r="F31" s="7"/>
      <c r="G31" s="10"/>
      <c r="I31" s="4"/>
    </row>
    <row r="32" spans="1:9" ht="15">
      <c r="A32" s="5" t="s">
        <v>10</v>
      </c>
      <c r="E32" s="8" t="s">
        <v>4</v>
      </c>
      <c r="G32" s="8" t="s">
        <v>4</v>
      </c>
      <c r="I32" s="4"/>
    </row>
    <row r="33" spans="1:9" ht="15">
      <c r="A33" s="4"/>
      <c r="E33" s="1" t="s">
        <v>4</v>
      </c>
      <c r="G33" s="1" t="s">
        <v>4</v>
      </c>
      <c r="I33" s="4"/>
    </row>
    <row r="34" spans="1:9" ht="15">
      <c r="A34" s="5" t="s">
        <v>11</v>
      </c>
      <c r="E34" s="1" t="s">
        <v>4</v>
      </c>
      <c r="G34" s="1" t="s">
        <v>4</v>
      </c>
      <c r="I34" s="4"/>
    </row>
    <row r="35" spans="1:9" ht="15">
      <c r="A35" s="4"/>
      <c r="E35" s="7"/>
      <c r="F35" s="7"/>
      <c r="G35" s="7"/>
      <c r="I35" s="4"/>
    </row>
    <row r="36" spans="1:9" ht="15">
      <c r="A36" s="8" t="s">
        <v>12</v>
      </c>
      <c r="E36" s="7">
        <v>107480</v>
      </c>
      <c r="F36" s="7"/>
      <c r="G36" s="7">
        <v>58632</v>
      </c>
      <c r="I36" s="4"/>
    </row>
    <row r="37" spans="1:9" ht="15">
      <c r="A37" s="42" t="s">
        <v>74</v>
      </c>
      <c r="E37" s="15">
        <f>-52-92</f>
        <v>-144</v>
      </c>
      <c r="F37" s="7"/>
      <c r="G37" s="15">
        <v>-52</v>
      </c>
      <c r="I37" s="4"/>
    </row>
    <row r="38" spans="1:9" ht="15">
      <c r="A38" s="8" t="s">
        <v>13</v>
      </c>
      <c r="E38" s="33">
        <v>0</v>
      </c>
      <c r="F38" s="7"/>
      <c r="G38" s="7">
        <v>2514</v>
      </c>
      <c r="I38" s="4"/>
    </row>
    <row r="39" spans="1:9" ht="15">
      <c r="A39" s="8" t="s">
        <v>14</v>
      </c>
      <c r="E39" s="52">
        <f>equity!G39</f>
        <v>43031</v>
      </c>
      <c r="F39" s="7"/>
      <c r="G39" s="52">
        <v>22866</v>
      </c>
      <c r="I39" s="4"/>
    </row>
    <row r="40" spans="1:9" ht="15">
      <c r="A40" s="5"/>
      <c r="E40" s="41">
        <f>SUM(E36:E39)</f>
        <v>150367</v>
      </c>
      <c r="F40" s="7"/>
      <c r="G40" s="41">
        <f>SUM(G36:G39)</f>
        <v>83960</v>
      </c>
      <c r="I40" s="4"/>
    </row>
    <row r="41" spans="1:9" ht="15">
      <c r="A41" s="5"/>
      <c r="E41" s="41"/>
      <c r="F41" s="7"/>
      <c r="G41" s="41"/>
      <c r="I41" s="4"/>
    </row>
    <row r="42" spans="1:9" ht="15">
      <c r="A42" s="5" t="s">
        <v>76</v>
      </c>
      <c r="E42" s="41">
        <v>54</v>
      </c>
      <c r="F42" s="41"/>
      <c r="G42" s="41">
        <v>54</v>
      </c>
      <c r="I42" s="4"/>
    </row>
    <row r="43" spans="1:9" ht="15">
      <c r="A43" s="5" t="s">
        <v>15</v>
      </c>
      <c r="E43" s="49">
        <f>E40+E42</f>
        <v>150421</v>
      </c>
      <c r="F43" s="41"/>
      <c r="G43" s="49">
        <f>G40+G42</f>
        <v>84014</v>
      </c>
      <c r="I43" s="4"/>
    </row>
    <row r="44" spans="1:9" ht="15">
      <c r="A44" s="4"/>
      <c r="E44" s="41"/>
      <c r="F44" s="41"/>
      <c r="G44" s="41"/>
      <c r="I44" s="4"/>
    </row>
    <row r="45" spans="1:9" ht="15">
      <c r="A45" s="4"/>
      <c r="E45" s="41"/>
      <c r="F45" s="41"/>
      <c r="G45" s="41"/>
      <c r="I45" s="4"/>
    </row>
    <row r="46" spans="1:9" ht="15">
      <c r="A46" s="5" t="s">
        <v>16</v>
      </c>
      <c r="E46" s="7"/>
      <c r="F46" s="7"/>
      <c r="G46" s="7"/>
      <c r="I46" s="4"/>
    </row>
    <row r="47" spans="1:9" ht="15">
      <c r="A47" s="4"/>
      <c r="E47" s="7"/>
      <c r="F47" s="7"/>
      <c r="G47" s="7"/>
      <c r="I47" s="4"/>
    </row>
    <row r="48" spans="1:9" ht="18" customHeight="1">
      <c r="A48" s="8" t="s">
        <v>17</v>
      </c>
      <c r="E48" s="7">
        <v>8962</v>
      </c>
      <c r="F48" s="7"/>
      <c r="G48" s="7">
        <v>7429</v>
      </c>
      <c r="I48" s="4"/>
    </row>
    <row r="49" spans="1:9" ht="15">
      <c r="A49" s="8" t="s">
        <v>18</v>
      </c>
      <c r="E49" s="7">
        <v>4273</v>
      </c>
      <c r="F49" s="7"/>
      <c r="G49" s="7">
        <v>6145</v>
      </c>
      <c r="I49" s="4"/>
    </row>
    <row r="50" spans="1:9" ht="15">
      <c r="A50" s="8" t="s">
        <v>19</v>
      </c>
      <c r="E50" s="7">
        <v>1087</v>
      </c>
      <c r="F50" s="7"/>
      <c r="G50" s="7">
        <v>1044</v>
      </c>
      <c r="I50" s="4"/>
    </row>
    <row r="51" spans="1:9" ht="15">
      <c r="A51" s="4"/>
      <c r="E51" s="9"/>
      <c r="F51" s="7"/>
      <c r="G51" s="9"/>
      <c r="I51" s="4"/>
    </row>
    <row r="52" spans="1:9" ht="15">
      <c r="A52" s="5" t="s">
        <v>20</v>
      </c>
      <c r="E52" s="7">
        <f>SUM(E48:E51)</f>
        <v>14322</v>
      </c>
      <c r="F52" s="7"/>
      <c r="G52" s="7">
        <f>SUM(G48:G51)</f>
        <v>14618</v>
      </c>
      <c r="I52" s="4"/>
    </row>
    <row r="53" spans="1:9" ht="15">
      <c r="A53" s="4"/>
      <c r="E53" s="9"/>
      <c r="F53" s="7"/>
      <c r="G53" s="9"/>
      <c r="I53" s="4"/>
    </row>
    <row r="54" spans="1:9" ht="15">
      <c r="A54" s="5" t="s">
        <v>21</v>
      </c>
      <c r="E54" s="7"/>
      <c r="F54" s="7"/>
      <c r="G54" s="7"/>
      <c r="I54" s="4"/>
    </row>
    <row r="55" spans="1:11" ht="15">
      <c r="A55" s="4"/>
      <c r="E55" s="12" t="s">
        <v>4</v>
      </c>
      <c r="F55" s="7"/>
      <c r="G55" s="12" t="s">
        <v>4</v>
      </c>
      <c r="I55" s="4"/>
      <c r="K55" s="28"/>
    </row>
    <row r="56" spans="1:9" ht="15">
      <c r="A56" s="8" t="s">
        <v>22</v>
      </c>
      <c r="E56" s="7">
        <v>24028</v>
      </c>
      <c r="F56" s="7"/>
      <c r="G56" s="7">
        <v>30692</v>
      </c>
      <c r="I56" s="4"/>
    </row>
    <row r="57" spans="1:9" ht="15">
      <c r="A57" s="8" t="s">
        <v>62</v>
      </c>
      <c r="E57" s="7">
        <v>44545</v>
      </c>
      <c r="F57" s="7"/>
      <c r="G57" s="7">
        <v>48778</v>
      </c>
      <c r="I57" s="4"/>
    </row>
    <row r="58" spans="1:9" ht="15">
      <c r="A58" s="31" t="s">
        <v>46</v>
      </c>
      <c r="E58" s="7">
        <v>346</v>
      </c>
      <c r="F58" s="7"/>
      <c r="G58" s="7">
        <v>520</v>
      </c>
      <c r="I58" s="4"/>
    </row>
    <row r="59" spans="1:9" ht="15">
      <c r="A59" s="4"/>
      <c r="E59" s="9"/>
      <c r="F59" s="7"/>
      <c r="G59" s="9"/>
      <c r="I59" s="4"/>
    </row>
    <row r="60" spans="1:9" ht="15">
      <c r="A60" s="5" t="s">
        <v>23</v>
      </c>
      <c r="E60" s="7">
        <f>SUM(E56:E59)</f>
        <v>68919</v>
      </c>
      <c r="F60" s="7"/>
      <c r="G60" s="7">
        <f>SUM(G56:G59)</f>
        <v>79990</v>
      </c>
      <c r="I60" s="4"/>
    </row>
    <row r="61" spans="1:9" ht="15">
      <c r="A61" s="4"/>
      <c r="E61" s="9"/>
      <c r="F61" s="7"/>
      <c r="G61" s="9"/>
      <c r="I61" s="4"/>
    </row>
    <row r="62" spans="1:9" ht="15">
      <c r="A62" s="5" t="s">
        <v>24</v>
      </c>
      <c r="E62" s="7">
        <f>+E60+E52</f>
        <v>83241</v>
      </c>
      <c r="F62" s="7"/>
      <c r="G62" s="7">
        <f>+G60+G52</f>
        <v>94608</v>
      </c>
      <c r="I62" s="4"/>
    </row>
    <row r="63" spans="1:9" ht="15">
      <c r="A63" s="4"/>
      <c r="E63" s="7"/>
      <c r="F63" s="7"/>
      <c r="G63" s="7"/>
      <c r="I63" s="4"/>
    </row>
    <row r="64" spans="1:9" ht="15.75" thickBot="1">
      <c r="A64" s="5" t="s">
        <v>25</v>
      </c>
      <c r="E64" s="23">
        <f>+E62+E43</f>
        <v>233662</v>
      </c>
      <c r="F64" s="12" t="s">
        <v>4</v>
      </c>
      <c r="G64" s="23">
        <f>+G62+G43</f>
        <v>178622</v>
      </c>
      <c r="H64" s="12" t="s">
        <v>4</v>
      </c>
      <c r="I64" s="12" t="s">
        <v>4</v>
      </c>
    </row>
    <row r="65" spans="1:9" ht="15" thickTop="1">
      <c r="A65" s="4"/>
      <c r="E65" s="22" t="s">
        <v>4</v>
      </c>
      <c r="F65" s="7"/>
      <c r="G65" s="22" t="s">
        <v>4</v>
      </c>
      <c r="I65" s="4"/>
    </row>
    <row r="66" spans="1:9" ht="15">
      <c r="A66" s="8" t="s">
        <v>26</v>
      </c>
      <c r="E66" s="7" t="s">
        <v>4</v>
      </c>
      <c r="F66" s="7"/>
      <c r="G66" s="7" t="s">
        <v>4</v>
      </c>
      <c r="I66" s="4"/>
    </row>
    <row r="67" spans="1:10" ht="15" thickBot="1">
      <c r="A67" s="8" t="s">
        <v>27</v>
      </c>
      <c r="E67" s="29">
        <f>+E40/(107480)</f>
        <v>1.3990230740602903</v>
      </c>
      <c r="F67" s="7"/>
      <c r="G67" s="29">
        <f>+G40/(58632)</f>
        <v>1.4319825351343975</v>
      </c>
      <c r="I67" s="4"/>
      <c r="J67" s="28"/>
    </row>
    <row r="68" spans="1:9" ht="15" thickTop="1">
      <c r="A68" s="4"/>
      <c r="E68" s="21"/>
      <c r="G68" s="11"/>
      <c r="I68" s="4"/>
    </row>
    <row r="69" spans="1:9" ht="15">
      <c r="A69" s="4"/>
      <c r="I69" s="4"/>
    </row>
    <row r="70" spans="1:9" ht="15">
      <c r="A70" s="35" t="s">
        <v>83</v>
      </c>
      <c r="I70" s="4"/>
    </row>
    <row r="71" spans="1:9" ht="15">
      <c r="A71" s="35" t="s">
        <v>118</v>
      </c>
      <c r="G71" s="58" t="s">
        <v>96</v>
      </c>
      <c r="I71" s="4"/>
    </row>
    <row r="72" ht="15">
      <c r="E72" s="28"/>
    </row>
    <row r="73" spans="5:7" ht="15">
      <c r="E73" s="28"/>
      <c r="G73" s="28"/>
    </row>
    <row r="74" spans="5:7" ht="15">
      <c r="E74" s="28"/>
      <c r="G74" s="28"/>
    </row>
    <row r="75" ht="15">
      <c r="E75" s="28"/>
    </row>
    <row r="77" spans="5:7" ht="15">
      <c r="E77" s="28"/>
      <c r="F77" s="35"/>
      <c r="G77" s="28"/>
    </row>
    <row r="87" spans="5:7" ht="15">
      <c r="E87" s="28"/>
      <c r="G87" s="28"/>
    </row>
  </sheetData>
  <sheetProtection/>
  <printOptions/>
  <pageMargins left="0.8" right="0.25" top="0.26" bottom="0.25" header="0" footer="0"/>
  <pageSetup fitToHeight="1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zoomScalePageLayoutView="0" workbookViewId="0" topLeftCell="A16">
      <selection activeCell="H33" sqref="H33"/>
    </sheetView>
  </sheetViews>
  <sheetFormatPr defaultColWidth="9.6640625" defaultRowHeight="15"/>
  <cols>
    <col min="1" max="2" width="9.6640625" style="1" customWidth="1"/>
    <col min="3" max="3" width="14.3359375" style="1" customWidth="1"/>
    <col min="4" max="4" width="12.77734375" style="1" customWidth="1"/>
    <col min="5" max="5" width="12.88671875" style="1" customWidth="1"/>
    <col min="6" max="6" width="3.77734375" style="1" customWidth="1"/>
    <col min="7" max="7" width="12.5546875" style="1" customWidth="1"/>
    <col min="8" max="8" width="12.21484375" style="1" customWidth="1"/>
    <col min="9" max="16384" width="9.6640625" style="1" customWidth="1"/>
  </cols>
  <sheetData>
    <row r="1" ht="16.5" customHeight="1">
      <c r="A1" s="5" t="s">
        <v>93</v>
      </c>
    </row>
    <row r="2" ht="15">
      <c r="A2" s="5"/>
    </row>
    <row r="3" ht="15">
      <c r="A3" s="5" t="s">
        <v>85</v>
      </c>
    </row>
    <row r="4" ht="15">
      <c r="A4" s="5" t="s">
        <v>133</v>
      </c>
    </row>
    <row r="6" spans="4:8" ht="15">
      <c r="D6" s="25" t="s">
        <v>64</v>
      </c>
      <c r="E6" s="25" t="s">
        <v>52</v>
      </c>
      <c r="F6" s="25"/>
      <c r="G6" s="25" t="s">
        <v>64</v>
      </c>
      <c r="H6" s="25" t="s">
        <v>52</v>
      </c>
    </row>
    <row r="7" spans="4:8" ht="15">
      <c r="D7" s="25" t="s">
        <v>65</v>
      </c>
      <c r="E7" s="25" t="s">
        <v>65</v>
      </c>
      <c r="F7" s="25"/>
      <c r="G7" s="32" t="s">
        <v>66</v>
      </c>
      <c r="H7" s="25" t="s">
        <v>66</v>
      </c>
    </row>
    <row r="8" spans="4:8" ht="15">
      <c r="D8" s="14" t="s">
        <v>53</v>
      </c>
      <c r="E8" s="14" t="s">
        <v>53</v>
      </c>
      <c r="F8" s="14"/>
      <c r="G8" s="14" t="s">
        <v>53</v>
      </c>
      <c r="H8" s="14" t="s">
        <v>53</v>
      </c>
    </row>
    <row r="9" spans="4:8" ht="15">
      <c r="D9" s="32" t="s">
        <v>132</v>
      </c>
      <c r="E9" s="32" t="s">
        <v>134</v>
      </c>
      <c r="F9" s="32"/>
      <c r="G9" s="32" t="s">
        <v>132</v>
      </c>
      <c r="H9" s="32" t="s">
        <v>134</v>
      </c>
    </row>
    <row r="10" spans="4:8" ht="15">
      <c r="D10" s="14" t="s">
        <v>29</v>
      </c>
      <c r="E10" s="14" t="s">
        <v>29</v>
      </c>
      <c r="F10" s="14"/>
      <c r="G10" s="14" t="s">
        <v>29</v>
      </c>
      <c r="H10" s="14" t="s">
        <v>29</v>
      </c>
    </row>
    <row r="11" ht="15">
      <c r="D11" s="8"/>
    </row>
    <row r="12" spans="1:8" ht="15">
      <c r="A12" s="8" t="s">
        <v>43</v>
      </c>
      <c r="C12" s="8" t="s">
        <v>4</v>
      </c>
      <c r="D12" s="47">
        <v>19683</v>
      </c>
      <c r="E12" s="15">
        <v>23927</v>
      </c>
      <c r="F12" s="15"/>
      <c r="G12" s="47">
        <v>65543</v>
      </c>
      <c r="H12" s="15">
        <v>76447</v>
      </c>
    </row>
    <row r="13" spans="4:8" ht="15">
      <c r="D13" s="34"/>
      <c r="E13" s="34"/>
      <c r="F13" s="34"/>
      <c r="G13" s="34"/>
      <c r="H13" s="34"/>
    </row>
    <row r="14" spans="1:8" ht="15">
      <c r="A14" s="8" t="s">
        <v>44</v>
      </c>
      <c r="C14" s="8" t="s">
        <v>4</v>
      </c>
      <c r="D14" s="45">
        <f>-15846-3435+418</f>
        <v>-18863</v>
      </c>
      <c r="E14" s="45">
        <v>-21597</v>
      </c>
      <c r="F14" s="45"/>
      <c r="G14" s="45">
        <f>-54078-9662</f>
        <v>-63740</v>
      </c>
      <c r="H14" s="45">
        <v>-69240</v>
      </c>
    </row>
    <row r="15" spans="1:8" ht="15">
      <c r="A15" s="8"/>
      <c r="C15" s="8"/>
      <c r="D15" s="45"/>
      <c r="E15" s="45"/>
      <c r="F15" s="45"/>
      <c r="G15" s="45"/>
      <c r="H15" s="45"/>
    </row>
    <row r="16" spans="1:8" ht="15">
      <c r="A16" s="1" t="s">
        <v>123</v>
      </c>
      <c r="C16" s="8"/>
      <c r="D16" s="45">
        <v>1000</v>
      </c>
      <c r="E16" s="43">
        <v>0</v>
      </c>
      <c r="F16" s="45"/>
      <c r="G16" s="45">
        <v>33525</v>
      </c>
      <c r="H16" s="43">
        <v>0</v>
      </c>
    </row>
    <row r="17" spans="4:8" ht="15">
      <c r="D17" s="15"/>
      <c r="E17" s="15"/>
      <c r="F17" s="15"/>
      <c r="G17" s="15"/>
      <c r="H17" s="15"/>
    </row>
    <row r="18" spans="1:9" ht="15">
      <c r="A18" s="8" t="s">
        <v>45</v>
      </c>
      <c r="C18" s="8" t="s">
        <v>4</v>
      </c>
      <c r="D18" s="15">
        <v>-712</v>
      </c>
      <c r="E18" s="15">
        <v>-1024</v>
      </c>
      <c r="F18" s="15"/>
      <c r="G18" s="15">
        <v>-2797</v>
      </c>
      <c r="H18" s="15">
        <v>-2963</v>
      </c>
      <c r="I18" s="8" t="s">
        <v>4</v>
      </c>
    </row>
    <row r="19" spans="4:8" ht="15">
      <c r="D19" s="24"/>
      <c r="E19" s="9"/>
      <c r="F19" s="9"/>
      <c r="G19" s="24"/>
      <c r="H19" s="9"/>
    </row>
    <row r="20" spans="1:8" ht="15">
      <c r="A20" s="35" t="s">
        <v>70</v>
      </c>
      <c r="D20" s="15">
        <f>SUM(D12:D18)</f>
        <v>1108</v>
      </c>
      <c r="E20" s="15">
        <f>SUM(E12:E18)</f>
        <v>1306</v>
      </c>
      <c r="F20" s="15"/>
      <c r="G20" s="15">
        <f>SUM(G12:G18)</f>
        <v>32531</v>
      </c>
      <c r="H20" s="15">
        <f>SUM(H12:H18)</f>
        <v>4244</v>
      </c>
    </row>
    <row r="21" spans="4:8" ht="15">
      <c r="D21" s="15"/>
      <c r="E21" s="7"/>
      <c r="F21" s="7"/>
      <c r="G21" s="15"/>
      <c r="H21" s="7"/>
    </row>
    <row r="22" spans="1:8" ht="15">
      <c r="A22" s="8" t="s">
        <v>46</v>
      </c>
      <c r="C22" s="8" t="s">
        <v>4</v>
      </c>
      <c r="D22" s="15">
        <v>-307</v>
      </c>
      <c r="E22" s="15">
        <v>-325</v>
      </c>
      <c r="F22" s="15"/>
      <c r="G22" s="15">
        <v>-682</v>
      </c>
      <c r="H22" s="15">
        <v>-975</v>
      </c>
    </row>
    <row r="23" spans="4:8" ht="15">
      <c r="D23" s="24"/>
      <c r="E23" s="9"/>
      <c r="F23" s="9"/>
      <c r="G23" s="24"/>
      <c r="H23" s="9"/>
    </row>
    <row r="24" spans="1:8" ht="15">
      <c r="A24" s="30" t="s">
        <v>71</v>
      </c>
      <c r="D24" s="15">
        <f>+D22+D20</f>
        <v>801</v>
      </c>
      <c r="E24" s="15">
        <f>+E22+E20</f>
        <v>981</v>
      </c>
      <c r="F24" s="15"/>
      <c r="G24" s="15">
        <f>+G22+G20</f>
        <v>31849</v>
      </c>
      <c r="H24" s="15">
        <f>+H22+H20</f>
        <v>3269</v>
      </c>
    </row>
    <row r="25" spans="1:8" ht="15">
      <c r="A25" s="30"/>
      <c r="D25" s="45"/>
      <c r="E25" s="45"/>
      <c r="F25" s="45"/>
      <c r="G25" s="45"/>
      <c r="H25" s="45"/>
    </row>
    <row r="26" spans="1:8" ht="15">
      <c r="A26" s="5" t="s">
        <v>80</v>
      </c>
      <c r="D26" s="45"/>
      <c r="E26" s="41"/>
      <c r="F26" s="41"/>
      <c r="G26" s="45"/>
      <c r="H26" s="41"/>
    </row>
    <row r="27" spans="1:8" ht="15">
      <c r="A27" s="5" t="s">
        <v>77</v>
      </c>
      <c r="D27" s="50">
        <v>0</v>
      </c>
      <c r="E27" s="50">
        <v>0</v>
      </c>
      <c r="F27" s="50"/>
      <c r="G27" s="50">
        <v>0</v>
      </c>
      <c r="H27" s="50">
        <v>0</v>
      </c>
    </row>
    <row r="28" spans="1:8" ht="15">
      <c r="A28" s="5" t="s">
        <v>78</v>
      </c>
      <c r="D28" s="48"/>
      <c r="E28" s="48"/>
      <c r="F28" s="48"/>
      <c r="G28" s="48"/>
      <c r="H28" s="48"/>
    </row>
    <row r="29" spans="1:8" ht="15.75" thickBot="1">
      <c r="A29" s="5" t="s">
        <v>79</v>
      </c>
      <c r="D29" s="51">
        <f>D24</f>
        <v>801</v>
      </c>
      <c r="E29" s="51">
        <f>E24</f>
        <v>981</v>
      </c>
      <c r="F29" s="51"/>
      <c r="G29" s="51">
        <f>G24</f>
        <v>31849</v>
      </c>
      <c r="H29" s="51">
        <f>H24</f>
        <v>3269</v>
      </c>
    </row>
    <row r="30" spans="4:8" ht="15" thickTop="1">
      <c r="D30" s="45"/>
      <c r="E30" s="41"/>
      <c r="F30" s="41"/>
      <c r="G30" s="45"/>
      <c r="H30" s="41"/>
    </row>
    <row r="31" spans="4:8" ht="15">
      <c r="D31" s="7"/>
      <c r="E31" s="7"/>
      <c r="F31" s="7"/>
      <c r="G31" s="7"/>
      <c r="H31" s="7"/>
    </row>
    <row r="32" spans="1:8" ht="15">
      <c r="A32" s="5" t="s">
        <v>47</v>
      </c>
      <c r="D32" s="12" t="s">
        <v>4</v>
      </c>
      <c r="E32" s="7"/>
      <c r="F32" s="7"/>
      <c r="G32" s="12" t="s">
        <v>4</v>
      </c>
      <c r="H32" s="7"/>
    </row>
    <row r="33" spans="4:8" ht="15">
      <c r="D33" s="12" t="s">
        <v>4</v>
      </c>
      <c r="E33" s="7"/>
      <c r="F33" s="7"/>
      <c r="G33" s="12" t="s">
        <v>4</v>
      </c>
      <c r="H33" s="7"/>
    </row>
    <row r="34" spans="1:8" ht="15" thickBot="1">
      <c r="A34" s="8" t="s">
        <v>48</v>
      </c>
      <c r="D34" s="39">
        <f>D24-D36</f>
        <v>801</v>
      </c>
      <c r="E34" s="39">
        <f>E24-E36</f>
        <v>981</v>
      </c>
      <c r="F34" s="39"/>
      <c r="G34" s="39">
        <f>G24-G36</f>
        <v>31849</v>
      </c>
      <c r="H34" s="39">
        <f>H24-H36</f>
        <v>3241</v>
      </c>
    </row>
    <row r="35" spans="1:8" ht="15" thickTop="1">
      <c r="A35" s="8"/>
      <c r="D35" s="45"/>
      <c r="E35" s="45"/>
      <c r="F35" s="45"/>
      <c r="G35" s="45"/>
      <c r="H35" s="45"/>
    </row>
    <row r="36" spans="1:8" ht="15" thickBot="1">
      <c r="A36" s="1" t="s">
        <v>81</v>
      </c>
      <c r="D36" s="46">
        <v>0</v>
      </c>
      <c r="E36" s="46">
        <v>0</v>
      </c>
      <c r="F36" s="39"/>
      <c r="G36" s="46">
        <v>0</v>
      </c>
      <c r="H36" s="46">
        <v>28</v>
      </c>
    </row>
    <row r="37" spans="4:8" ht="15" thickTop="1">
      <c r="D37" s="15"/>
      <c r="E37" s="15"/>
      <c r="F37" s="15"/>
      <c r="G37" s="15"/>
      <c r="H37" s="15"/>
    </row>
    <row r="38" spans="1:7" ht="15">
      <c r="A38" s="5" t="s">
        <v>49</v>
      </c>
      <c r="D38" s="8" t="s">
        <v>4</v>
      </c>
      <c r="G38" s="8" t="s">
        <v>4</v>
      </c>
    </row>
    <row r="39" spans="1:8" ht="15">
      <c r="A39" s="35" t="s">
        <v>72</v>
      </c>
      <c r="D39" s="16">
        <f>+D34/(107480)*100</f>
        <v>0.7452549311499814</v>
      </c>
      <c r="E39" s="16">
        <f>+E34/58632*100</f>
        <v>1.673147769136308</v>
      </c>
      <c r="F39" s="16"/>
      <c r="G39" s="16">
        <f>+G34/(107480)*100</f>
        <v>29.632489765537773</v>
      </c>
      <c r="H39" s="16">
        <f>+H34/58632*100</f>
        <v>5.5276981852913085</v>
      </c>
    </row>
    <row r="40" spans="3:8" ht="15">
      <c r="C40" s="35" t="s">
        <v>73</v>
      </c>
      <c r="D40" s="16">
        <f>+D34/(107480)*100</f>
        <v>0.7452549311499814</v>
      </c>
      <c r="E40" s="16">
        <f>+E34/58632*100</f>
        <v>1.673147769136308</v>
      </c>
      <c r="F40" s="16"/>
      <c r="G40" s="16">
        <f>+G34/(107480)*100</f>
        <v>29.632489765537773</v>
      </c>
      <c r="H40" s="16">
        <f>+H34/58632*100</f>
        <v>5.5276981852913085</v>
      </c>
    </row>
    <row r="43" ht="15">
      <c r="A43" s="1" t="s">
        <v>86</v>
      </c>
    </row>
    <row r="44" spans="1:8" ht="15">
      <c r="A44" s="1" t="s">
        <v>119</v>
      </c>
      <c r="H44" s="59"/>
    </row>
    <row r="47" spans="4:7" ht="15">
      <c r="D47" s="8" t="s">
        <v>4</v>
      </c>
      <c r="G47" s="8" t="s">
        <v>4</v>
      </c>
    </row>
    <row r="48" ht="15">
      <c r="D48" s="8" t="s">
        <v>4</v>
      </c>
    </row>
    <row r="49" ht="15">
      <c r="H49" s="59" t="s">
        <v>97</v>
      </c>
    </row>
  </sheetData>
  <sheetProtection/>
  <printOptions/>
  <pageMargins left="0.33" right="0.17" top="1" bottom="1" header="0.5" footer="0.5"/>
  <pageSetup fitToHeight="1" fitToWidth="1"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46"/>
  <sheetViews>
    <sheetView showOutlineSymbols="0" workbookViewId="0" topLeftCell="E18">
      <selection activeCell="I41" sqref="I41"/>
    </sheetView>
  </sheetViews>
  <sheetFormatPr defaultColWidth="9.6640625" defaultRowHeight="15"/>
  <cols>
    <col min="1" max="3" width="9.6640625" style="1" customWidth="1"/>
    <col min="4" max="4" width="14.6640625" style="1" customWidth="1"/>
    <col min="5" max="5" width="11.6640625" style="1" customWidth="1"/>
    <col min="6" max="6" width="11.77734375" style="1" customWidth="1"/>
    <col min="7" max="7" width="11.6640625" style="1" customWidth="1"/>
    <col min="8" max="8" width="10.6640625" style="1" customWidth="1"/>
    <col min="9" max="9" width="13.4453125" style="1" customWidth="1"/>
    <col min="10" max="11" width="13.21484375" style="1" customWidth="1"/>
    <col min="12" max="12" width="12.4453125" style="1" customWidth="1"/>
    <col min="13" max="16384" width="9.6640625" style="1" customWidth="1"/>
  </cols>
  <sheetData>
    <row r="1" ht="15">
      <c r="B1" s="5" t="s">
        <v>93</v>
      </c>
    </row>
    <row r="2" ht="15">
      <c r="B2" s="5"/>
    </row>
    <row r="3" ht="15">
      <c r="B3" s="5" t="s">
        <v>33</v>
      </c>
    </row>
    <row r="4" ht="15">
      <c r="B4" s="5" t="s">
        <v>141</v>
      </c>
    </row>
    <row r="6" spans="5:6" ht="15">
      <c r="E6" s="13" t="s">
        <v>38</v>
      </c>
      <c r="F6" s="13"/>
    </row>
    <row r="7" spans="5:12" ht="15">
      <c r="E7" s="14"/>
      <c r="G7" s="14"/>
      <c r="H7" s="14"/>
      <c r="I7" s="25" t="s">
        <v>89</v>
      </c>
      <c r="J7" s="14"/>
      <c r="K7" s="14"/>
      <c r="L7" s="14"/>
    </row>
    <row r="8" spans="5:12" ht="15">
      <c r="E8" s="14" t="s">
        <v>35</v>
      </c>
      <c r="F8" s="14" t="s">
        <v>35</v>
      </c>
      <c r="G8" s="14" t="s">
        <v>39</v>
      </c>
      <c r="H8" s="32" t="s">
        <v>88</v>
      </c>
      <c r="I8" s="32" t="s">
        <v>90</v>
      </c>
      <c r="J8" s="25" t="s">
        <v>84</v>
      </c>
      <c r="K8" s="25" t="s">
        <v>138</v>
      </c>
      <c r="L8" s="14" t="s">
        <v>41</v>
      </c>
    </row>
    <row r="9" spans="5:12" ht="15">
      <c r="E9" s="14" t="s">
        <v>36</v>
      </c>
      <c r="F9" s="14" t="s">
        <v>37</v>
      </c>
      <c r="G9" s="14" t="s">
        <v>40</v>
      </c>
      <c r="H9" s="32" t="s">
        <v>13</v>
      </c>
      <c r="I9" s="32" t="s">
        <v>91</v>
      </c>
      <c r="J9" s="32" t="s">
        <v>82</v>
      </c>
      <c r="K9" s="32" t="s">
        <v>139</v>
      </c>
      <c r="L9" s="14" t="s">
        <v>42</v>
      </c>
    </row>
    <row r="10" spans="5:12" ht="15">
      <c r="E10" s="14" t="s">
        <v>29</v>
      </c>
      <c r="F10" s="14" t="s">
        <v>29</v>
      </c>
      <c r="G10" s="14" t="s">
        <v>29</v>
      </c>
      <c r="H10" s="14" t="s">
        <v>29</v>
      </c>
      <c r="I10" s="14" t="s">
        <v>29</v>
      </c>
      <c r="J10" s="14" t="s">
        <v>29</v>
      </c>
      <c r="K10" s="25" t="s">
        <v>29</v>
      </c>
      <c r="L10" s="14" t="s">
        <v>29</v>
      </c>
    </row>
    <row r="11" ht="15">
      <c r="B11" s="13" t="s">
        <v>4</v>
      </c>
    </row>
    <row r="12" spans="5:12" ht="15">
      <c r="E12" s="7"/>
      <c r="F12" s="7"/>
      <c r="G12" s="7"/>
      <c r="H12" s="7"/>
      <c r="I12" s="7"/>
      <c r="J12" s="7"/>
      <c r="K12" s="7"/>
      <c r="L12" s="26"/>
    </row>
    <row r="13" spans="2:12" ht="15">
      <c r="B13" s="31"/>
      <c r="E13" s="7"/>
      <c r="F13" s="7"/>
      <c r="G13" s="33"/>
      <c r="H13" s="33"/>
      <c r="I13" s="33"/>
      <c r="J13" s="33"/>
      <c r="K13" s="33"/>
      <c r="L13" s="33"/>
    </row>
    <row r="14" spans="5:12" ht="15" hidden="1">
      <c r="E14" s="7"/>
      <c r="F14" s="7"/>
      <c r="G14" s="7"/>
      <c r="H14" s="7"/>
      <c r="I14" s="7"/>
      <c r="J14" s="7"/>
      <c r="K14" s="7"/>
      <c r="L14" s="7"/>
    </row>
    <row r="15" spans="2:12" ht="15.75" hidden="1" thickBot="1">
      <c r="B15" s="5" t="s">
        <v>67</v>
      </c>
      <c r="E15" s="27" t="e">
        <f>#REF!</f>
        <v>#REF!</v>
      </c>
      <c r="F15" s="27" t="e">
        <f>#REF!</f>
        <v>#REF!</v>
      </c>
      <c r="G15" s="27">
        <f>SUM(G13:G14)-1</f>
        <v>-1</v>
      </c>
      <c r="H15" s="27"/>
      <c r="I15" s="27"/>
      <c r="J15" s="27"/>
      <c r="K15" s="27"/>
      <c r="L15" s="27">
        <f>SUM(L13:L14)</f>
        <v>0</v>
      </c>
    </row>
    <row r="16" spans="5:12" ht="15" hidden="1">
      <c r="E16" s="21"/>
      <c r="F16" s="21"/>
      <c r="G16" s="21"/>
      <c r="H16" s="21"/>
      <c r="I16" s="21"/>
      <c r="J16" s="21"/>
      <c r="K16" s="21"/>
      <c r="L16" s="21"/>
    </row>
    <row r="17" ht="15" hidden="1"/>
    <row r="18" spans="2:12" ht="15">
      <c r="B18" s="5" t="s">
        <v>87</v>
      </c>
      <c r="E18" s="41">
        <v>58632</v>
      </c>
      <c r="F18" s="41">
        <v>2514</v>
      </c>
      <c r="G18" s="41">
        <v>23015</v>
      </c>
      <c r="H18" s="43">
        <v>25529</v>
      </c>
      <c r="I18" s="43">
        <v>-38</v>
      </c>
      <c r="J18" s="43">
        <v>16</v>
      </c>
      <c r="K18" s="43">
        <v>0</v>
      </c>
      <c r="L18" s="41">
        <v>84139</v>
      </c>
    </row>
    <row r="19" spans="5:12" ht="15">
      <c r="E19" s="40"/>
      <c r="F19" s="40"/>
      <c r="G19" s="40"/>
      <c r="H19" s="40"/>
      <c r="I19" s="40"/>
      <c r="J19" s="40"/>
      <c r="K19" s="40"/>
      <c r="L19" s="40"/>
    </row>
    <row r="20" spans="2:12" ht="15">
      <c r="B20" s="1" t="s">
        <v>122</v>
      </c>
      <c r="E20" s="7"/>
      <c r="F20" s="7"/>
      <c r="G20" s="33">
        <v>3241</v>
      </c>
      <c r="H20" s="33">
        <v>3241</v>
      </c>
      <c r="I20" s="33"/>
      <c r="J20" s="33">
        <v>28</v>
      </c>
      <c r="K20" s="33"/>
      <c r="L20" s="33">
        <f>H20+J20</f>
        <v>3269</v>
      </c>
    </row>
    <row r="21" spans="5:12" ht="15">
      <c r="E21" s="7"/>
      <c r="F21" s="7"/>
      <c r="G21" s="33"/>
      <c r="H21" s="33"/>
      <c r="I21" s="33"/>
      <c r="J21" s="33"/>
      <c r="K21" s="33"/>
      <c r="L21" s="33"/>
    </row>
    <row r="22" spans="2:12" ht="15">
      <c r="B22" s="1" t="s">
        <v>137</v>
      </c>
      <c r="E22" s="7"/>
      <c r="F22" s="7"/>
      <c r="G22" s="33"/>
      <c r="H22" s="33"/>
      <c r="I22" s="33"/>
      <c r="J22" s="33"/>
      <c r="K22" s="33">
        <v>-1316</v>
      </c>
      <c r="L22" s="33">
        <v>-1316</v>
      </c>
    </row>
    <row r="23" spans="5:12" ht="15">
      <c r="E23" s="7"/>
      <c r="F23" s="7"/>
      <c r="G23" s="33"/>
      <c r="H23" s="33"/>
      <c r="I23" s="33"/>
      <c r="J23" s="33"/>
      <c r="K23" s="33"/>
      <c r="L23" s="33"/>
    </row>
    <row r="24" spans="2:12" ht="15">
      <c r="B24" s="1" t="s">
        <v>92</v>
      </c>
      <c r="E24" s="7"/>
      <c r="F24" s="7"/>
      <c r="G24" s="33"/>
      <c r="H24" s="33"/>
      <c r="I24" s="33">
        <v>-1</v>
      </c>
      <c r="J24" s="33"/>
      <c r="K24" s="33"/>
      <c r="L24" s="33">
        <v>-1</v>
      </c>
    </row>
    <row r="25" spans="5:12" ht="15">
      <c r="E25" s="7"/>
      <c r="F25" s="7"/>
      <c r="G25" s="7"/>
      <c r="H25" s="7"/>
      <c r="I25" s="7"/>
      <c r="J25" s="7"/>
      <c r="K25" s="7"/>
      <c r="L25" s="7"/>
    </row>
    <row r="26" spans="2:12" ht="15.75" thickBot="1">
      <c r="B26" s="5" t="s">
        <v>135</v>
      </c>
      <c r="E26" s="9">
        <f>SUM(E18:E25)</f>
        <v>58632</v>
      </c>
      <c r="F26" s="9">
        <f>SUM(F18:F25)</f>
        <v>2514</v>
      </c>
      <c r="G26" s="9">
        <f>SUM(G18:G25)</f>
        <v>26256</v>
      </c>
      <c r="H26" s="9">
        <f>SUM(H18:H25)</f>
        <v>28770</v>
      </c>
      <c r="I26" s="44">
        <v>-39</v>
      </c>
      <c r="J26" s="44">
        <f>SUM(J18:J23)</f>
        <v>44</v>
      </c>
      <c r="K26" s="44">
        <f>SUM(K22)</f>
        <v>-1316</v>
      </c>
      <c r="L26" s="9">
        <f>L18+L20+L24+L22</f>
        <v>86091</v>
      </c>
    </row>
    <row r="27" spans="5:12" ht="15" thickTop="1">
      <c r="E27" s="11"/>
      <c r="F27" s="11"/>
      <c r="G27" s="11"/>
      <c r="H27" s="11"/>
      <c r="I27" s="11"/>
      <c r="J27" s="11"/>
      <c r="K27" s="11"/>
      <c r="L27" s="11"/>
    </row>
    <row r="28" spans="5:12" ht="15">
      <c r="E28" s="21"/>
      <c r="F28" s="21"/>
      <c r="G28" s="21"/>
      <c r="H28" s="21"/>
      <c r="I28" s="21"/>
      <c r="J28" s="21"/>
      <c r="K28" s="21"/>
      <c r="L28" s="21"/>
    </row>
    <row r="29" spans="2:12" ht="15">
      <c r="B29" s="5" t="s">
        <v>116</v>
      </c>
      <c r="E29" s="41">
        <v>58632</v>
      </c>
      <c r="F29" s="41">
        <f>SUM(F19:F27)</f>
        <v>2514</v>
      </c>
      <c r="G29" s="41">
        <v>22866</v>
      </c>
      <c r="H29" s="43">
        <v>25380</v>
      </c>
      <c r="I29" s="43">
        <v>-52</v>
      </c>
      <c r="J29" s="43">
        <v>54</v>
      </c>
      <c r="K29" s="43">
        <v>0</v>
      </c>
      <c r="L29" s="41">
        <f>E29+H29+I29+J29</f>
        <v>84014</v>
      </c>
    </row>
    <row r="30" spans="5:12" ht="15">
      <c r="E30" s="21"/>
      <c r="F30" s="21"/>
      <c r="G30" s="21"/>
      <c r="H30" s="21"/>
      <c r="I30" s="21"/>
      <c r="J30" s="21"/>
      <c r="K30" s="21"/>
      <c r="L30" s="21"/>
    </row>
    <row r="31" spans="2:12" ht="15">
      <c r="B31" s="1" t="s">
        <v>129</v>
      </c>
      <c r="E31" s="56">
        <f>40946+7902</f>
        <v>48848</v>
      </c>
      <c r="F31" s="56">
        <v>-2514</v>
      </c>
      <c r="G31" s="56">
        <v>-9447</v>
      </c>
      <c r="H31" s="56">
        <f>F31+G31</f>
        <v>-11961</v>
      </c>
      <c r="I31" s="21"/>
      <c r="J31" s="21"/>
      <c r="K31" s="21"/>
      <c r="L31" s="56">
        <f>E31+F31+G31</f>
        <v>36887</v>
      </c>
    </row>
    <row r="32" spans="5:12" ht="15">
      <c r="E32" s="21"/>
      <c r="F32" s="21"/>
      <c r="G32" s="21"/>
      <c r="H32" s="21"/>
      <c r="I32" s="21"/>
      <c r="J32" s="21"/>
      <c r="K32" s="56"/>
      <c r="L32" s="56"/>
    </row>
    <row r="33" spans="2:12" ht="15">
      <c r="B33" s="1" t="s">
        <v>92</v>
      </c>
      <c r="E33" s="21"/>
      <c r="F33" s="21"/>
      <c r="G33" s="21"/>
      <c r="H33" s="21"/>
      <c r="I33" s="56">
        <v>-92</v>
      </c>
      <c r="J33" s="21"/>
      <c r="K33" s="56"/>
      <c r="L33" s="56">
        <v>-92</v>
      </c>
    </row>
    <row r="34" spans="5:12" ht="15">
      <c r="E34" s="21"/>
      <c r="F34" s="21"/>
      <c r="G34" s="21"/>
      <c r="H34" s="21"/>
      <c r="I34" s="56"/>
      <c r="J34" s="21"/>
      <c r="K34" s="56"/>
      <c r="L34" s="56"/>
    </row>
    <row r="35" spans="2:12" ht="15">
      <c r="B35" s="1" t="s">
        <v>137</v>
      </c>
      <c r="E35" s="21"/>
      <c r="F35" s="21"/>
      <c r="G35" s="56">
        <v>-2237</v>
      </c>
      <c r="H35" s="56">
        <v>-2237</v>
      </c>
      <c r="I35" s="56"/>
      <c r="J35" s="21"/>
      <c r="K35" s="56">
        <v>-2237</v>
      </c>
      <c r="L35" s="56">
        <v>-2237</v>
      </c>
    </row>
    <row r="36" spans="5:12" ht="15">
      <c r="E36" s="21"/>
      <c r="F36" s="21"/>
      <c r="G36" s="21"/>
      <c r="H36" s="21"/>
      <c r="I36" s="21"/>
      <c r="J36" s="21"/>
      <c r="K36" s="21"/>
      <c r="L36" s="21"/>
    </row>
    <row r="37" spans="2:12" ht="15">
      <c r="B37" s="1" t="s">
        <v>122</v>
      </c>
      <c r="E37" s="21"/>
      <c r="F37" s="21"/>
      <c r="G37" s="45">
        <v>31849</v>
      </c>
      <c r="H37" s="56">
        <f>G37</f>
        <v>31849</v>
      </c>
      <c r="I37" s="56"/>
      <c r="J37" s="45"/>
      <c r="K37" s="45"/>
      <c r="L37" s="45">
        <f>J37+G37+I37</f>
        <v>31849</v>
      </c>
    </row>
    <row r="38" spans="5:12" ht="15">
      <c r="E38" s="21"/>
      <c r="F38" s="21"/>
      <c r="G38" s="21"/>
      <c r="H38" s="21"/>
      <c r="I38" s="21"/>
      <c r="J38" s="21"/>
      <c r="K38" s="21"/>
      <c r="L38" s="21"/>
    </row>
    <row r="39" spans="2:12" ht="15.75" thickBot="1">
      <c r="B39" s="5" t="s">
        <v>136</v>
      </c>
      <c r="E39" s="27">
        <f>E29+E37+E31</f>
        <v>107480</v>
      </c>
      <c r="F39" s="93">
        <f>F29+F37+F31</f>
        <v>0</v>
      </c>
      <c r="G39" s="27">
        <f>G29+G37+G31+G33+G35</f>
        <v>43031</v>
      </c>
      <c r="H39" s="55">
        <f>H29+H37+H31+H35</f>
        <v>43031</v>
      </c>
      <c r="I39" s="55">
        <f>SUM(I29:I37)</f>
        <v>-144</v>
      </c>
      <c r="J39" s="27">
        <f>J29+J37</f>
        <v>54</v>
      </c>
      <c r="K39" s="55">
        <f>SUM(K35)</f>
        <v>-2237</v>
      </c>
      <c r="L39" s="27">
        <f>L29+L37+L31+L33+L35</f>
        <v>150421</v>
      </c>
    </row>
    <row r="40" spans="5:12" ht="15" thickTop="1">
      <c r="E40" s="21"/>
      <c r="F40" s="21"/>
      <c r="G40" s="21"/>
      <c r="H40" s="21"/>
      <c r="I40" s="21"/>
      <c r="J40" s="21"/>
      <c r="K40" s="21"/>
      <c r="L40" s="21"/>
    </row>
    <row r="41" spans="5:12" ht="15">
      <c r="E41" s="21"/>
      <c r="F41" s="21"/>
      <c r="G41" s="21"/>
      <c r="H41" s="21"/>
      <c r="I41" s="21"/>
      <c r="J41" s="57"/>
      <c r="K41" s="57"/>
      <c r="L41" s="21"/>
    </row>
    <row r="42" spans="5:12" ht="15">
      <c r="E42" s="21"/>
      <c r="F42" s="21"/>
      <c r="G42" s="21"/>
      <c r="H42" s="21"/>
      <c r="I42" s="21"/>
      <c r="J42" s="21"/>
      <c r="K42" s="21"/>
      <c r="L42" s="21"/>
    </row>
    <row r="43" spans="5:12" ht="15">
      <c r="E43" s="21"/>
      <c r="F43" s="21"/>
      <c r="G43" s="21"/>
      <c r="H43" s="21"/>
      <c r="I43" s="21"/>
      <c r="J43" s="21"/>
      <c r="K43" s="21"/>
      <c r="L43" s="21"/>
    </row>
    <row r="44" spans="5:12" ht="15">
      <c r="E44" s="21"/>
      <c r="F44" s="21"/>
      <c r="G44" s="21"/>
      <c r="H44" s="21"/>
      <c r="I44" s="21"/>
      <c r="J44" s="21"/>
      <c r="K44" s="21"/>
      <c r="L44" s="21"/>
    </row>
    <row r="45" ht="15">
      <c r="B45" s="8" t="s">
        <v>34</v>
      </c>
    </row>
    <row r="46" spans="2:12" ht="15">
      <c r="B46" s="1" t="s">
        <v>117</v>
      </c>
      <c r="L46" s="59" t="s">
        <v>98</v>
      </c>
    </row>
  </sheetData>
  <sheetProtection/>
  <printOptions/>
  <pageMargins left="0.56" right="0.25" top="0.5" bottom="0.27" header="0" footer="0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tabSelected="1" zoomScalePageLayoutView="0" workbookViewId="0" topLeftCell="A1">
      <selection activeCell="H33" sqref="H33"/>
    </sheetView>
  </sheetViews>
  <sheetFormatPr defaultColWidth="8.88671875" defaultRowHeight="15"/>
  <cols>
    <col min="4" max="4" width="10.21484375" style="0" customWidth="1"/>
    <col min="5" max="5" width="15.10546875" style="0" customWidth="1"/>
    <col min="6" max="6" width="11.10546875" style="0" customWidth="1"/>
    <col min="8" max="8" width="11.10546875" style="0" customWidth="1"/>
  </cols>
  <sheetData>
    <row r="1" spans="1:8" ht="15">
      <c r="A1" s="5" t="s">
        <v>93</v>
      </c>
      <c r="B1" s="2"/>
      <c r="C1" s="2"/>
      <c r="D1" s="2"/>
      <c r="E1" s="2"/>
      <c r="F1" s="2"/>
      <c r="G1" s="2"/>
      <c r="H1" s="2" t="s">
        <v>4</v>
      </c>
    </row>
    <row r="2" spans="1:8" ht="15">
      <c r="A2" s="5"/>
      <c r="B2" s="3"/>
      <c r="C2" s="3"/>
      <c r="D2" s="3"/>
      <c r="E2" s="3"/>
      <c r="F2" s="3"/>
      <c r="G2" s="2"/>
      <c r="H2" s="3"/>
    </row>
    <row r="3" spans="1:8" ht="15">
      <c r="A3" s="17" t="s">
        <v>50</v>
      </c>
      <c r="B3" s="3"/>
      <c r="C3" s="3"/>
      <c r="D3" s="3"/>
      <c r="E3" s="3"/>
      <c r="F3" s="1"/>
      <c r="G3" s="18"/>
      <c r="H3" s="1"/>
    </row>
    <row r="4" spans="1:8" ht="15">
      <c r="A4" s="17" t="s">
        <v>140</v>
      </c>
      <c r="B4" s="3"/>
      <c r="C4" s="3"/>
      <c r="D4" s="3"/>
      <c r="E4" s="3"/>
      <c r="F4" s="1"/>
      <c r="G4" s="18"/>
      <c r="H4" s="1"/>
    </row>
    <row r="5" spans="1:8" ht="15">
      <c r="A5" s="17"/>
      <c r="B5" s="3"/>
      <c r="C5" s="3"/>
      <c r="D5" s="3"/>
      <c r="E5" s="3"/>
      <c r="F5" s="18"/>
      <c r="G5" s="18"/>
      <c r="H5" s="18"/>
    </row>
    <row r="6" spans="1:8" ht="15">
      <c r="A6" s="17"/>
      <c r="B6" s="3"/>
      <c r="C6" s="3"/>
      <c r="D6" s="3"/>
      <c r="E6" s="3"/>
      <c r="F6" s="19" t="s">
        <v>51</v>
      </c>
      <c r="G6" s="18"/>
      <c r="H6" s="19" t="s">
        <v>52</v>
      </c>
    </row>
    <row r="7" spans="1:8" ht="15">
      <c r="A7" s="17"/>
      <c r="B7" s="3"/>
      <c r="C7" s="3"/>
      <c r="D7" s="3"/>
      <c r="E7" s="3"/>
      <c r="F7" s="19" t="s">
        <v>121</v>
      </c>
      <c r="G7" s="18"/>
      <c r="H7" s="19" t="s">
        <v>121</v>
      </c>
    </row>
    <row r="8" spans="1:8" ht="15">
      <c r="A8" s="3"/>
      <c r="B8" s="3"/>
      <c r="C8" s="3"/>
      <c r="D8" s="3"/>
      <c r="E8" s="37"/>
      <c r="F8" s="19" t="s">
        <v>53</v>
      </c>
      <c r="G8" s="18"/>
      <c r="H8" s="19" t="s">
        <v>53</v>
      </c>
    </row>
    <row r="9" spans="1:8" ht="15">
      <c r="A9" s="3"/>
      <c r="B9" s="3"/>
      <c r="C9" s="3"/>
      <c r="D9" s="3"/>
      <c r="E9" s="3"/>
      <c r="F9" s="54" t="s">
        <v>132</v>
      </c>
      <c r="G9" s="18"/>
      <c r="H9" s="54" t="s">
        <v>134</v>
      </c>
    </row>
    <row r="10" spans="1:8" ht="15">
      <c r="A10" s="3"/>
      <c r="B10" s="3"/>
      <c r="C10" s="3"/>
      <c r="D10" s="3"/>
      <c r="E10" s="3"/>
      <c r="F10" s="19" t="s">
        <v>54</v>
      </c>
      <c r="G10" s="18"/>
      <c r="H10" s="19" t="s">
        <v>54</v>
      </c>
    </row>
    <row r="11" spans="1:8" ht="15">
      <c r="A11" s="1"/>
      <c r="B11" s="1"/>
      <c r="C11" s="1"/>
      <c r="D11" s="1"/>
      <c r="E11" s="1"/>
      <c r="F11" s="1"/>
      <c r="G11" s="1"/>
      <c r="H11" s="1"/>
    </row>
    <row r="12" spans="1:8" ht="15">
      <c r="A12" s="3" t="s">
        <v>94</v>
      </c>
      <c r="B12" s="3"/>
      <c r="C12" s="3"/>
      <c r="D12" s="3"/>
      <c r="E12" s="3"/>
      <c r="F12" s="62">
        <v>32531</v>
      </c>
      <c r="G12" s="20"/>
      <c r="H12" s="62">
        <v>4244</v>
      </c>
    </row>
    <row r="13" spans="1:8" ht="15">
      <c r="A13" s="3"/>
      <c r="B13" s="3"/>
      <c r="C13" s="3"/>
      <c r="D13" s="3"/>
      <c r="E13" s="3"/>
      <c r="F13" s="20"/>
      <c r="G13" s="20"/>
      <c r="H13" s="20"/>
    </row>
    <row r="14" spans="1:8" ht="15">
      <c r="A14" s="3" t="s">
        <v>95</v>
      </c>
      <c r="B14" s="3"/>
      <c r="C14" s="3"/>
      <c r="D14" s="3"/>
      <c r="E14" s="3"/>
      <c r="F14" s="72">
        <v>-26481</v>
      </c>
      <c r="G14" s="20"/>
      <c r="H14" s="20">
        <v>2917</v>
      </c>
    </row>
    <row r="15" spans="1:8" ht="15">
      <c r="A15" s="3"/>
      <c r="B15" s="3"/>
      <c r="C15" s="3"/>
      <c r="D15" s="3"/>
      <c r="E15" s="3"/>
      <c r="F15" s="63"/>
      <c r="G15" s="20"/>
      <c r="H15" s="63"/>
    </row>
    <row r="16" spans="1:8" ht="15">
      <c r="A16" s="3" t="s">
        <v>55</v>
      </c>
      <c r="B16" s="3"/>
      <c r="C16" s="3"/>
      <c r="D16" s="3"/>
      <c r="E16" s="3"/>
      <c r="F16" s="72">
        <f>SUM(F12:F14)</f>
        <v>6050</v>
      </c>
      <c r="G16" s="64"/>
      <c r="H16" s="64">
        <f>SUM(H12:H14)</f>
        <v>7161</v>
      </c>
    </row>
    <row r="17" spans="1:8" ht="15" thickBot="1">
      <c r="A17" s="3"/>
      <c r="B17" s="3"/>
      <c r="C17" s="3"/>
      <c r="D17" s="3"/>
      <c r="E17" s="3"/>
      <c r="F17" s="64"/>
      <c r="G17" s="64"/>
      <c r="H17" s="65"/>
    </row>
    <row r="18" spans="1:8" ht="15">
      <c r="A18" s="3"/>
      <c r="B18" s="3" t="s">
        <v>125</v>
      </c>
      <c r="C18" s="3"/>
      <c r="D18" s="3"/>
      <c r="E18" s="3"/>
      <c r="F18" s="92">
        <v>-157</v>
      </c>
      <c r="G18" s="64"/>
      <c r="H18" s="67">
        <v>-2479</v>
      </c>
    </row>
    <row r="19" spans="1:8" ht="15">
      <c r="A19" s="3"/>
      <c r="B19" s="3" t="s">
        <v>126</v>
      </c>
      <c r="C19" s="3"/>
      <c r="D19" s="3"/>
      <c r="E19" s="3"/>
      <c r="F19" s="69">
        <v>-46831</v>
      </c>
      <c r="G19" s="64"/>
      <c r="H19" s="68">
        <v>-6910</v>
      </c>
    </row>
    <row r="20" spans="1:8" ht="15" thickBot="1">
      <c r="A20" s="3"/>
      <c r="B20" s="3" t="s">
        <v>127</v>
      </c>
      <c r="C20" s="3"/>
      <c r="D20" s="3"/>
      <c r="E20" s="3"/>
      <c r="F20" s="70">
        <v>-6664</v>
      </c>
      <c r="G20" s="64"/>
      <c r="H20" s="71">
        <v>-3397</v>
      </c>
    </row>
    <row r="21" spans="1:8" ht="15">
      <c r="A21" s="3" t="s">
        <v>107</v>
      </c>
      <c r="B21" s="3"/>
      <c r="C21" s="3"/>
      <c r="D21" s="3"/>
      <c r="E21" s="3" t="s">
        <v>4</v>
      </c>
      <c r="F21" s="72">
        <f>SUM(F16:F20)</f>
        <v>-47602</v>
      </c>
      <c r="G21" s="72"/>
      <c r="H21" s="72">
        <f>SUM(H16:H20)</f>
        <v>-5625</v>
      </c>
    </row>
    <row r="22" spans="1:8" ht="15" thickBot="1">
      <c r="A22" s="3"/>
      <c r="B22" s="3"/>
      <c r="C22" s="3"/>
      <c r="D22" s="3"/>
      <c r="E22" s="3"/>
      <c r="F22" s="73"/>
      <c r="G22" s="73"/>
      <c r="H22" s="73"/>
    </row>
    <row r="23" spans="1:8" ht="15">
      <c r="A23" s="3"/>
      <c r="B23" s="3" t="s">
        <v>114</v>
      </c>
      <c r="C23" s="3"/>
      <c r="D23" s="3"/>
      <c r="E23" s="3"/>
      <c r="F23" s="74">
        <v>-335</v>
      </c>
      <c r="G23" s="73"/>
      <c r="H23" s="74">
        <v>-716</v>
      </c>
    </row>
    <row r="24" spans="1:8" ht="15">
      <c r="A24" s="3"/>
      <c r="B24" s="3" t="s">
        <v>108</v>
      </c>
      <c r="C24" s="3"/>
      <c r="D24" s="3"/>
      <c r="E24" s="3"/>
      <c r="F24" s="75">
        <v>-2797</v>
      </c>
      <c r="G24" s="73"/>
      <c r="H24" s="75">
        <v>-2963</v>
      </c>
    </row>
    <row r="25" spans="1:8" ht="15" thickBot="1">
      <c r="A25" s="3"/>
      <c r="B25" s="3" t="s">
        <v>101</v>
      </c>
      <c r="C25" s="3"/>
      <c r="D25" s="3"/>
      <c r="E25" s="3"/>
      <c r="F25" s="76">
        <v>373</v>
      </c>
      <c r="G25" s="73"/>
      <c r="H25" s="76">
        <v>133</v>
      </c>
    </row>
    <row r="26" spans="1:8" ht="15">
      <c r="A26" s="3" t="s">
        <v>112</v>
      </c>
      <c r="B26" s="3"/>
      <c r="C26" s="3"/>
      <c r="D26" s="3"/>
      <c r="E26" s="3" t="s">
        <v>4</v>
      </c>
      <c r="F26" s="77">
        <f>SUM(F21:F25)</f>
        <v>-50361</v>
      </c>
      <c r="G26" s="20"/>
      <c r="H26" s="77">
        <f>SUM(H21:H25)</f>
        <v>-9171</v>
      </c>
    </row>
    <row r="27" spans="1:8" ht="15" thickBot="1">
      <c r="A27" s="3"/>
      <c r="B27" s="3"/>
      <c r="C27" s="3"/>
      <c r="D27" s="3"/>
      <c r="E27" s="3"/>
      <c r="F27" s="72"/>
      <c r="G27" s="20"/>
      <c r="H27" s="72"/>
    </row>
    <row r="28" spans="1:8" ht="15">
      <c r="A28" s="3"/>
      <c r="B28" s="3" t="s">
        <v>109</v>
      </c>
      <c r="C28" s="3"/>
      <c r="D28" s="3"/>
      <c r="E28" s="3"/>
      <c r="F28" s="66">
        <v>41670</v>
      </c>
      <c r="G28" s="20"/>
      <c r="H28" s="66">
        <v>0</v>
      </c>
    </row>
    <row r="29" spans="1:8" ht="15">
      <c r="A29" s="3"/>
      <c r="B29" s="3" t="s">
        <v>128</v>
      </c>
      <c r="C29" s="3"/>
      <c r="D29" s="3"/>
      <c r="E29" s="3"/>
      <c r="F29" s="94">
        <v>28985</v>
      </c>
      <c r="G29" s="20"/>
      <c r="H29" s="94">
        <v>0</v>
      </c>
    </row>
    <row r="30" spans="1:8" ht="15" thickBot="1">
      <c r="A30" s="3"/>
      <c r="B30" s="3" t="s">
        <v>110</v>
      </c>
      <c r="C30" s="3"/>
      <c r="D30" s="3"/>
      <c r="E30" s="3"/>
      <c r="F30" s="78">
        <v>-192</v>
      </c>
      <c r="G30" s="20"/>
      <c r="H30" s="78">
        <v>-599</v>
      </c>
    </row>
    <row r="31" spans="1:8" ht="15">
      <c r="A31" s="3" t="s">
        <v>113</v>
      </c>
      <c r="B31" s="3"/>
      <c r="C31" s="3"/>
      <c r="D31" s="3"/>
      <c r="E31" s="3"/>
      <c r="F31" s="72">
        <f>SUM(F28:F30)</f>
        <v>70463</v>
      </c>
      <c r="G31" s="20"/>
      <c r="H31" s="72">
        <f>SUM(H28:H30)</f>
        <v>-599</v>
      </c>
    </row>
    <row r="32" spans="1:8" ht="15" thickBot="1">
      <c r="A32" s="3"/>
      <c r="B32" s="3"/>
      <c r="C32" s="3"/>
      <c r="D32" s="3"/>
      <c r="E32" s="3"/>
      <c r="F32" s="72"/>
      <c r="G32" s="20"/>
      <c r="H32" s="72"/>
    </row>
    <row r="33" spans="1:8" ht="15">
      <c r="A33" s="3"/>
      <c r="B33" s="3" t="s">
        <v>115</v>
      </c>
      <c r="C33" s="3"/>
      <c r="D33" s="3"/>
      <c r="E33" s="3"/>
      <c r="F33" s="66">
        <v>-14158</v>
      </c>
      <c r="G33" s="20"/>
      <c r="H33" s="66">
        <v>-2371</v>
      </c>
    </row>
    <row r="34" spans="1:8" ht="15" thickBot="1">
      <c r="A34" s="3"/>
      <c r="B34" s="3" t="s">
        <v>111</v>
      </c>
      <c r="C34" s="3"/>
      <c r="D34" s="3"/>
      <c r="E34" s="3"/>
      <c r="F34" s="78">
        <v>-2700</v>
      </c>
      <c r="G34" s="20"/>
      <c r="H34" s="78">
        <v>3607</v>
      </c>
    </row>
    <row r="35" spans="1:8" ht="15">
      <c r="A35" s="3" t="s">
        <v>102</v>
      </c>
      <c r="B35" s="3"/>
      <c r="C35" s="3"/>
      <c r="D35" s="3"/>
      <c r="E35" s="3"/>
      <c r="F35" s="79">
        <f>SUM(F33:F34)</f>
        <v>-16858</v>
      </c>
      <c r="G35" s="20"/>
      <c r="H35" s="72">
        <f>SUM(H33:H34)</f>
        <v>1236</v>
      </c>
    </row>
    <row r="36" spans="1:8" ht="15">
      <c r="A36" s="3"/>
      <c r="B36" s="3"/>
      <c r="C36" s="3"/>
      <c r="D36" s="3"/>
      <c r="E36" s="3"/>
      <c r="F36" s="80"/>
      <c r="G36" s="20"/>
      <c r="H36" s="81"/>
    </row>
    <row r="37" spans="1:8" ht="15">
      <c r="A37" s="2" t="s">
        <v>56</v>
      </c>
      <c r="B37" s="3"/>
      <c r="C37" s="3"/>
      <c r="D37" s="3"/>
      <c r="E37" s="3"/>
      <c r="F37" s="79">
        <f>F31+F35+F26</f>
        <v>3244</v>
      </c>
      <c r="G37" s="79"/>
      <c r="H37" s="79">
        <f>H31+H35+H26</f>
        <v>-8534</v>
      </c>
    </row>
    <row r="38" spans="1:8" ht="15">
      <c r="A38" s="3"/>
      <c r="B38" s="3"/>
      <c r="C38" s="3"/>
      <c r="D38" s="3"/>
      <c r="E38" s="3"/>
      <c r="F38" s="20"/>
      <c r="G38" s="20"/>
      <c r="H38" s="20"/>
    </row>
    <row r="39" spans="1:8" ht="15">
      <c r="A39" s="3" t="s">
        <v>57</v>
      </c>
      <c r="B39" s="3"/>
      <c r="C39" s="3"/>
      <c r="D39" s="3"/>
      <c r="E39" s="3"/>
      <c r="F39" s="79">
        <v>-3420</v>
      </c>
      <c r="G39" s="20"/>
      <c r="H39" s="79">
        <v>5383</v>
      </c>
    </row>
    <row r="40" spans="1:8" ht="15">
      <c r="A40" s="3"/>
      <c r="B40" s="3"/>
      <c r="C40" s="3"/>
      <c r="D40" s="3"/>
      <c r="E40" s="3"/>
      <c r="F40" s="20"/>
      <c r="G40" s="82"/>
      <c r="H40" s="20"/>
    </row>
    <row r="41" spans="1:8" ht="15" thickBot="1">
      <c r="A41" s="2" t="s">
        <v>58</v>
      </c>
      <c r="B41" s="3"/>
      <c r="C41" s="3"/>
      <c r="D41" s="3"/>
      <c r="E41" s="3"/>
      <c r="F41" s="83">
        <f>+F39+F37</f>
        <v>-176</v>
      </c>
      <c r="G41" s="84"/>
      <c r="H41" s="85">
        <f>+H39+H37</f>
        <v>-3151</v>
      </c>
    </row>
    <row r="42" spans="1:8" ht="15" thickTop="1">
      <c r="A42" s="2"/>
      <c r="B42" s="3"/>
      <c r="C42" s="3"/>
      <c r="D42" s="3"/>
      <c r="E42" s="3"/>
      <c r="F42" s="86"/>
      <c r="G42" s="20"/>
      <c r="H42" s="86"/>
    </row>
    <row r="43" spans="1:8" ht="15">
      <c r="A43" s="3"/>
      <c r="B43" s="3"/>
      <c r="C43" s="3"/>
      <c r="D43" s="3"/>
      <c r="E43" s="3"/>
      <c r="F43" s="20" t="s">
        <v>4</v>
      </c>
      <c r="G43" s="20"/>
      <c r="H43" s="20" t="s">
        <v>4</v>
      </c>
    </row>
    <row r="44" spans="1:8" ht="15">
      <c r="A44" s="2" t="s">
        <v>59</v>
      </c>
      <c r="B44" s="3"/>
      <c r="C44" s="3"/>
      <c r="D44" s="3"/>
      <c r="E44" s="3"/>
      <c r="F44" s="87">
        <v>2012</v>
      </c>
      <c r="G44" s="18"/>
      <c r="H44" s="87">
        <v>2011</v>
      </c>
    </row>
    <row r="45" spans="1:8" ht="15">
      <c r="A45" s="3"/>
      <c r="B45" s="3"/>
      <c r="C45" s="3"/>
      <c r="D45" s="3"/>
      <c r="E45" s="3"/>
      <c r="F45" s="88" t="s">
        <v>29</v>
      </c>
      <c r="G45" s="88"/>
      <c r="H45" s="88" t="s">
        <v>29</v>
      </c>
    </row>
    <row r="46" spans="1:8" ht="15">
      <c r="A46" s="3"/>
      <c r="B46" s="3"/>
      <c r="C46" s="3"/>
      <c r="D46" s="3"/>
      <c r="E46" s="3"/>
      <c r="F46" s="88"/>
      <c r="G46" s="88"/>
      <c r="H46" s="88"/>
    </row>
    <row r="47" spans="1:8" ht="15">
      <c r="A47" s="3" t="s">
        <v>130</v>
      </c>
      <c r="B47" s="3"/>
      <c r="C47" s="3"/>
      <c r="D47" s="3"/>
      <c r="E47" s="3" t="s">
        <v>4</v>
      </c>
      <c r="F47" s="64">
        <v>1597</v>
      </c>
      <c r="G47" s="20"/>
      <c r="H47" s="64">
        <v>649</v>
      </c>
    </row>
    <row r="48" spans="1:8" ht="15">
      <c r="A48" s="3" t="s">
        <v>106</v>
      </c>
      <c r="B48" s="3"/>
      <c r="C48" s="3"/>
      <c r="D48" s="3"/>
      <c r="E48" s="3"/>
      <c r="F48" s="80">
        <v>16400</v>
      </c>
      <c r="G48" s="20"/>
      <c r="H48" s="80">
        <v>5966</v>
      </c>
    </row>
    <row r="49" spans="1:8" ht="15" thickBot="1">
      <c r="A49" s="3" t="s">
        <v>60</v>
      </c>
      <c r="B49" s="3"/>
      <c r="C49" s="3"/>
      <c r="D49" s="3"/>
      <c r="E49" s="3"/>
      <c r="F49" s="89">
        <f>SUM(F47:F48)</f>
        <v>17997</v>
      </c>
      <c r="G49" s="20"/>
      <c r="H49" s="89">
        <f>SUM(H47:H48)</f>
        <v>6615</v>
      </c>
    </row>
    <row r="50" spans="1:8" ht="15" thickTop="1">
      <c r="A50" s="3" t="s">
        <v>103</v>
      </c>
      <c r="B50" s="3"/>
      <c r="C50" s="3"/>
      <c r="D50" s="3"/>
      <c r="E50" s="3"/>
      <c r="F50" s="82"/>
      <c r="G50" s="20"/>
      <c r="H50" s="82"/>
    </row>
    <row r="51" spans="1:8" ht="15">
      <c r="A51" s="3" t="s">
        <v>106</v>
      </c>
      <c r="B51" s="3"/>
      <c r="C51" s="3"/>
      <c r="D51" s="3"/>
      <c r="E51" s="3"/>
      <c r="F51" s="90">
        <v>-16400</v>
      </c>
      <c r="G51" s="20"/>
      <c r="H51" s="90">
        <v>-5966</v>
      </c>
    </row>
    <row r="52" spans="1:8" ht="15">
      <c r="A52" s="3" t="s">
        <v>104</v>
      </c>
      <c r="B52" s="3"/>
      <c r="C52" s="3"/>
      <c r="D52" s="3"/>
      <c r="E52" s="3"/>
      <c r="F52" s="90">
        <v>-1773</v>
      </c>
      <c r="G52" s="20"/>
      <c r="H52" s="90">
        <v>-3800</v>
      </c>
    </row>
    <row r="53" spans="1:8" ht="15" thickBot="1">
      <c r="A53" s="3" t="s">
        <v>105</v>
      </c>
      <c r="B53" s="3"/>
      <c r="C53" s="3"/>
      <c r="D53" s="3"/>
      <c r="E53" s="3"/>
      <c r="F53" s="91">
        <f>SUM(F49+F51+F52)</f>
        <v>-176</v>
      </c>
      <c r="G53" s="20"/>
      <c r="H53" s="91">
        <f>SUM(H49+H51+H52)</f>
        <v>-3151</v>
      </c>
    </row>
    <row r="54" spans="1:8" ht="15" thickTop="1">
      <c r="A54" s="3"/>
      <c r="B54" s="3"/>
      <c r="C54" s="3"/>
      <c r="D54" s="3"/>
      <c r="E54" s="3"/>
      <c r="F54" s="82"/>
      <c r="G54" s="20"/>
      <c r="H54" s="82"/>
    </row>
    <row r="55" spans="1:8" ht="15">
      <c r="A55" s="3" t="s">
        <v>61</v>
      </c>
      <c r="B55" s="3"/>
      <c r="C55" s="3"/>
      <c r="D55" s="3"/>
      <c r="E55" s="3"/>
      <c r="F55" s="20"/>
      <c r="G55" s="20"/>
      <c r="H55" s="20"/>
    </row>
    <row r="56" spans="1:8" ht="15">
      <c r="A56" s="3" t="s">
        <v>120</v>
      </c>
      <c r="B56" s="3"/>
      <c r="C56" s="3"/>
      <c r="D56" s="3"/>
      <c r="E56" s="3"/>
      <c r="F56" s="20"/>
      <c r="G56" s="20"/>
      <c r="H56" s="60"/>
    </row>
    <row r="60" ht="15">
      <c r="H60" s="61" t="s">
        <v>99</v>
      </c>
    </row>
  </sheetData>
  <sheetProtection/>
  <printOptions/>
  <pageMargins left="1" right="0.75" top="1" bottom="1" header="0.5" footer="0.5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latan</dc:creator>
  <cp:keywords/>
  <dc:description/>
  <cp:lastModifiedBy>Peggy Loh</cp:lastModifiedBy>
  <cp:lastPrinted>2012-11-20T07:55:37Z</cp:lastPrinted>
  <dcterms:created xsi:type="dcterms:W3CDTF">2006-11-28T09:03:00Z</dcterms:created>
  <dcterms:modified xsi:type="dcterms:W3CDTF">2012-11-20T09:25:36Z</dcterms:modified>
  <cp:category/>
  <cp:version/>
  <cp:contentType/>
  <cp:contentStatus/>
</cp:coreProperties>
</file>